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090" tabRatio="782" activeTab="8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7 " sheetId="7" r:id="rId7"/>
    <sheet name="Прил8" sheetId="8" r:id="rId8"/>
    <sheet name="Прил9" sheetId="9" r:id="rId9"/>
  </sheets>
  <externalReferences>
    <externalReference r:id="rId12"/>
  </externalReferences>
  <definedNames>
    <definedName name="_Date_" localSheetId="1">'[1]Таблица1'!#REF!</definedName>
    <definedName name="_Date_" localSheetId="2">'[1]Таблица1'!#REF!</definedName>
    <definedName name="_Date_" localSheetId="3">'[1]Таблица1'!#REF!</definedName>
    <definedName name="_Date_" localSheetId="4">'[1]Таблица1'!#REF!</definedName>
    <definedName name="_Date_">'[1]Таблица1'!#REF!</definedName>
    <definedName name="_PBuh_" localSheetId="2">#REF!</definedName>
    <definedName name="_PBuh_" localSheetId="3">#REF!</definedName>
    <definedName name="_PBuh_" localSheetId="4">#REF!</definedName>
    <definedName name="_PBuh_">#REF!</definedName>
    <definedName name="_PBuhN_" localSheetId="2">#REF!</definedName>
    <definedName name="_PBuhN_" localSheetId="3">#REF!</definedName>
    <definedName name="_PBuhN_" localSheetId="4">#REF!</definedName>
    <definedName name="_PBuhN_">#REF!</definedName>
    <definedName name="_PRuk_" localSheetId="2">#REF!</definedName>
    <definedName name="_PRuk_" localSheetId="3">#REF!</definedName>
    <definedName name="_PRuk_" localSheetId="4">#REF!</definedName>
    <definedName name="_PRuk_">#REF!</definedName>
    <definedName name="_PRukN_" localSheetId="2">#REF!</definedName>
    <definedName name="_PRukN_" localSheetId="3">#REF!</definedName>
    <definedName name="_PRukN_" localSheetId="4">#REF!</definedName>
    <definedName name="_PRukN_">#REF!</definedName>
    <definedName name="_xlnm._FilterDatabase" localSheetId="2" hidden="1">'Прил.3'!$B$8:$D$46</definedName>
    <definedName name="_xlnm._FilterDatabase" localSheetId="3" hidden="1">'Прил.4'!$B$8:$G$508</definedName>
    <definedName name="_xlnm._FilterDatabase" localSheetId="4" hidden="1">'Прил.5'!$B$8:$H$564</definedName>
    <definedName name="acc2">#REF!</definedName>
    <definedName name="add_bk">#REF!</definedName>
    <definedName name="add_bk_n">#REF!</definedName>
    <definedName name="ate">#REF!</definedName>
    <definedName name="ate_n">#REF!</definedName>
    <definedName name="ate_n0">#REF!</definedName>
    <definedName name="bacc">#REF!</definedName>
    <definedName name="bcorr">#REF!</definedName>
    <definedName name="bcorr_lev">#REF!</definedName>
    <definedName name="bcorr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ate">#REF!</definedName>
    <definedName name="Chef_Dol">#REF!</definedName>
    <definedName name="Chef_FIO">#REF!</definedName>
    <definedName name="cibk">#REF!</definedName>
    <definedName name="cidep">#REF!</definedName>
    <definedName name="ciinc">#REF!</definedName>
    <definedName name="ciinc1">#REF!</definedName>
    <definedName name="ciinc3">#REF!</definedName>
    <definedName name="ciinc5">#REF!</definedName>
    <definedName name="ciinc7">#REF!</definedName>
    <definedName name="ciinc8">#REF!</definedName>
    <definedName name="ciitem">#REF!</definedName>
    <definedName name="cimns">#REF!</definedName>
    <definedName name="ciprog">#REF!</definedName>
    <definedName name="corr2">#REF!</definedName>
    <definedName name="corr2_inn">#REF!</definedName>
    <definedName name="corr2_n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bk">#REF!</definedName>
    <definedName name="ibk_n">#REF!</definedName>
    <definedName name="idep_n">#REF!</definedName>
    <definedName name="iinc_n">#REF!</definedName>
    <definedName name="iinc1_n">#REF!</definedName>
    <definedName name="iinc3_n">#REF!</definedName>
    <definedName name="iinc5_n">#REF!</definedName>
    <definedName name="iinc7_n">#REF!</definedName>
    <definedName name="iinc8_n">#REF!</definedName>
    <definedName name="iitem_n">#REF!</definedName>
    <definedName name="imns">#REF!</definedName>
    <definedName name="imns_inn">#REF!</definedName>
    <definedName name="imns_n">#REF!</definedName>
    <definedName name="imns_n0">#REF!</definedName>
    <definedName name="iprog_n">#REF!</definedName>
    <definedName name="IsUp_acc2">#REF!</definedName>
    <definedName name="IsUp_add_bk">#REF!</definedName>
    <definedName name="IsUp_add_bk_n">#REF!</definedName>
    <definedName name="IsUp_ate">#REF!</definedName>
    <definedName name="IsUp_ate_n">#REF!</definedName>
    <definedName name="IsUp_ate_n0">#REF!</definedName>
    <definedName name="IsUp_bacc">#REF!</definedName>
    <definedName name="IsUp_bcorr">#REF!</definedName>
    <definedName name="IsUp_bcorr_lev">#REF!</definedName>
    <definedName name="IsUp_bcorr_n">#REF!</definedName>
    <definedName name="IsUp_cacc2">#REF!</definedName>
    <definedName name="IsUp_cadd_bk">#REF!</definedName>
    <definedName name="IsUp_cate">#REF!</definedName>
    <definedName name="IsUp_cibk">#REF!</definedName>
    <definedName name="IsUp_cidep">#REF!</definedName>
    <definedName name="IsUp_ciinc">#REF!</definedName>
    <definedName name="IsUp_ciinc1">#REF!</definedName>
    <definedName name="IsUp_ciinc3">#REF!</definedName>
    <definedName name="IsUp_ciinc5">#REF!</definedName>
    <definedName name="IsUp_ciinc7">#REF!</definedName>
    <definedName name="IsUp_ciinc8">#REF!</definedName>
    <definedName name="IsUp_ciitem">#REF!</definedName>
    <definedName name="IsUp_cimns">#REF!</definedName>
    <definedName name="IsUp_ciprog">#REF!</definedName>
    <definedName name="IsUp_corr2">#REF!</definedName>
    <definedName name="IsUp_corr2_inn">#REF!</definedName>
    <definedName name="IsUp_corr2_n">#REF!</definedName>
    <definedName name="IsUp_date">#REF!</definedName>
    <definedName name="IsUp_ibk">#REF!</definedName>
    <definedName name="IsUp_ibk_n">#REF!</definedName>
    <definedName name="IsUp_idep_n">#REF!</definedName>
    <definedName name="IsUp_iinc_n">#REF!</definedName>
    <definedName name="IsUp_iinc1_n">#REF!</definedName>
    <definedName name="IsUp_iinc3_n">#REF!</definedName>
    <definedName name="IsUp_iinc5_n">#REF!</definedName>
    <definedName name="IsUp_iinc7_n">#REF!</definedName>
    <definedName name="IsUp_iinc8_n">#REF!</definedName>
    <definedName name="IsUp_iitem_n">#REF!</definedName>
    <definedName name="IsUp_imns">#REF!</definedName>
    <definedName name="IsUp_imns_inn">#REF!</definedName>
    <definedName name="IsUp_imns_n">#REF!</definedName>
    <definedName name="IsUp_imns_n0">#REF!</definedName>
    <definedName name="IsUp_iprog_n">#REF!</definedName>
    <definedName name="IsUp_izm">#REF!</definedName>
    <definedName name="IsUp_link">#REF!</definedName>
    <definedName name="IsUp_number">#REF!</definedName>
    <definedName name="IsUp_obj_n">#REF!</definedName>
    <definedName name="IsUp_s_1">#REF!</definedName>
    <definedName name="IsUp_s_2">#REF!</definedName>
    <definedName name="IsUp_s_3">#REF!</definedName>
    <definedName name="IsUp_s_4">#REF!</definedName>
    <definedName name="IsUp_ss">#REF!</definedName>
    <definedName name="IsUp_sy0">#REF!</definedName>
    <definedName name="IsUp_sy1">#REF!</definedName>
    <definedName name="IsUp_sy2">#REF!</definedName>
    <definedName name="izm">#REF!</definedName>
    <definedName name="link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15">#REF!</definedName>
    <definedName name="nCheck_16">#REF!</definedName>
    <definedName name="nCheck_17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y0">#REF!</definedName>
    <definedName name="sy1">#REF!</definedName>
    <definedName name="sy2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VARIANT_LINK">#REF!</definedName>
    <definedName name="VARIANT_NAME">#REF!</definedName>
    <definedName name="Zam_Boss_FIO">#REF!</definedName>
    <definedName name="Zam_Buh_FIO">#REF!</definedName>
    <definedName name="Zam_Chef_FIO">#REF!</definedName>
    <definedName name="_xlnm.Print_Area" localSheetId="2">'Прил.3'!$B$2:$H$46</definedName>
    <definedName name="_xlnm.Print_Area" localSheetId="3">'Прил.4'!$B$2:$K$508</definedName>
    <definedName name="_xlnm.Print_Area" localSheetId="4">'Прил.5'!$B$2:$L$564</definedName>
    <definedName name="_xlnm.Print_Area" localSheetId="5">'Прил.6'!$B$2:$Y$287</definedName>
    <definedName name="ррр" localSheetId="2">#REF!</definedName>
    <definedName name="ррр" localSheetId="3">#REF!</definedName>
    <definedName name="ррр" localSheetId="4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<sst xmlns="http://schemas.openxmlformats.org/spreadsheetml/2006/main" count="5647" uniqueCount="564">
  <si>
    <t>Изменение остатков средств на счетах по учету средств бюджетов</t>
  </si>
  <si>
    <t>Дотации бюджетам муниципальных районов на выравнивание  бюджетной обеспеченности</t>
  </si>
  <si>
    <t>Подпрограмма "Повышение правового сознания и предупреждения опасного поведения участников дорожного движения" в рамках муниципальной пргораммы Глазуновского района "Повышения безопасности дорожного движения на 2014-2018 годы в Глазуновском районе Орловско</t>
  </si>
  <si>
    <t>Л410000</t>
  </si>
  <si>
    <t>Подпрограмма "Социальная поддержка молодых семей" в рамках муниципальной программы Глазуновского района "Молодежь Глазуновского района на 2014-2017 годы"</t>
  </si>
  <si>
    <t>Реализация мероприятий подпрограммы "Социальная поддержка молодых семей" в рамках муниципальной программы Глазуновского района "Молодежь Глазуновского района на 2014-2017 годы"</t>
  </si>
  <si>
    <t>Подпрограмма "Поддержка талантливой молодежи и молодежных инициатив" в рамках муниципальной программы Глазуновского района "Молодежь Глазуновского района на 2014-2017 годы"</t>
  </si>
  <si>
    <t>Реализация мероприятий подпрограммы "Поддержка талантливой молодежи и молодежных инициатив" в рамках муниципальной программы Глазуновского района "Молодежь Глазуновского района на 2014-2017 годы"</t>
  </si>
  <si>
    <t xml:space="preserve">Реализация мероприятий подпрограммы "Совершенствование механизмов муниципальной системы оценки качества образования" в рамках муниципальной программы Глазуновского района "Развитие образования в Глазуновском районе на 2014-2017 годы" </t>
  </si>
  <si>
    <t>Прочие мероприятия по благоустройству городских округов и поселений в рамках непрограммной части районного бюджета</t>
  </si>
  <si>
    <t>БФ07615</t>
  </si>
  <si>
    <t>Обеспечение деятельности детских дошкольных учреждений в рамках непрограммной части районного бюджета</t>
  </si>
  <si>
    <t>БФ07811</t>
  </si>
  <si>
    <t>БФ07157</t>
  </si>
  <si>
    <t>2 02 04081 05 0000 151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</si>
  <si>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вынуждено покинувших территорию Украины и находящихся в пунктах временного размещения</t>
  </si>
  <si>
    <t>Л220000</t>
  </si>
  <si>
    <t>ЦД00000</t>
  </si>
  <si>
    <t>ЦД17055</t>
  </si>
  <si>
    <t>Иные дотации</t>
  </si>
  <si>
    <t>1402</t>
  </si>
  <si>
    <t>Поддержка мер по обеспечению сбалансированности бюджетов в рамках непрограммной части районного бюджета</t>
  </si>
  <si>
    <t>БФ07821</t>
  </si>
  <si>
    <t>Дотации бюджетам муниципальных образований на поддержку мер по обеспечению сбалансированности бюджетов</t>
  </si>
  <si>
    <t>512</t>
  </si>
  <si>
    <t>Муниципальная программа «Строительство и ремонт автомобильных дорог  в Глазуновском районе Орловской области на 2015 - 2018 г.г.»</t>
  </si>
  <si>
    <t>1 03 02260 01 0000 110</t>
  </si>
  <si>
    <t>1 11 05013 13 0000 120</t>
  </si>
  <si>
    <t>Реализация мероприятий подпрограммы "Повышение правового сознания и предупреждения опасного поведения участников дорожного движения" в рамках муниципальной пргораммы Глазуновского района "Повышения безопасности дорожного движения на 2014-2018 годы в Глазу</t>
  </si>
  <si>
    <t>Л418519</t>
  </si>
  <si>
    <t>Л600000</t>
  </si>
  <si>
    <t>Л618521</t>
  </si>
  <si>
    <t>Муниципальная программа Глазуновского района "Комплексные меры противодействия злоупотреблению наркотиками и их незаконному обороту"</t>
  </si>
  <si>
    <t>Л800000</t>
  </si>
  <si>
    <t>Реализация мероприятий муниципальной программы "Комплексные меры противодействия злоупотреблению наркотиками и их незаконному обороту"</t>
  </si>
  <si>
    <t>Л818523</t>
  </si>
  <si>
    <t>Реализация мероприятий подпрограммы "Совершенствование учительского корпуса района" в рамках муниципальной программы Глазуновского района "Развитие образования в Глазуновском районе на 2014-2017 годы"</t>
  </si>
  <si>
    <t>Подпрограмма "Совершенствование системы поддержки талантливых детей" в рамках муниципальной программы Глазуновского района "Развитие образования в Глазуновском районе на 2014-2017 годы"</t>
  </si>
  <si>
    <t>Реализация мероприятий подпрограммы "Совершенствование системы поддержки талантливых детей" в рамках муниципальной программы Глазуновского района "Развитие образования в Глазуновском районе на 2014-2017 годы"</t>
  </si>
  <si>
    <t xml:space="preserve">Реализация мероприятий подпрограммы "Приведение учебно-материальной базы образовательных учреждений в соответствие с современными требованиями" в рамках муниципальной программы Глазуновского района "Развитие образования в Глазуновском районе на 2014-2017 </t>
  </si>
  <si>
    <t>Подпрограмма "Приведение учебно-материальной базы образовательных учреждений в соответствие с современными требованиями" в рамках муниципальной программы Глазуновского района "Развитие образования в Глазуновском районе на 2014-2017 годы"</t>
  </si>
  <si>
    <t xml:space="preserve">Муниципальная программа Глазуновского района "Обеспечение жильем молодых семей на 2014-2017 годы" </t>
  </si>
  <si>
    <t xml:space="preserve">Реализация мероприятий муниципальной программы Глазуновского района  "Обеспечение жильем молодых семей на 2014-2017 годы" </t>
  </si>
  <si>
    <t>Муниципальная программа Глазуновского района "Нравственное и патриотическое воспитание граждан на 2014-2017 годы"</t>
  </si>
  <si>
    <t>Реализация мероприятий муниципальной программы Глазуновского района "Нравственное и патриотическое воспитание граждан на 2014-2017 годы"</t>
  </si>
  <si>
    <t>Муниципальная программа Глазуновского района "Молодежь Глазуновского района на 2014-2017 годы"</t>
  </si>
  <si>
    <t>Подпрограмма "Духовно-нравственное и гражданско-патриотическое воспитание подростков и молодежи" в рамках муниципальной программы Глазуновского района "Молодежь Глазуновского района на 2014-2017 годы"</t>
  </si>
  <si>
    <t>Реализация мероприятий подпрограммы "Духовно-нравственное и гражданско-патриотическое воспитание подростков и молодежи" в рамках муниципальной программы Глазуновского района "Молодежь Глазуновского района на 2014-2017 годы"</t>
  </si>
  <si>
    <t>Подпрограмма "Профилактика асоциальных явлений в молодежной среде" в рамках муниципальной программы Глазуновского района "Молодежь Глазуновского района на 2014-2017 годы"</t>
  </si>
  <si>
    <t>Реализация мероприятий подпрограммы "Профилактика асоциальных явлений в молодежной среде" в рамках муниципальной программы Глазуновского района "Молодежь Глазуновского района на 2014-2017 годы"</t>
  </si>
  <si>
    <t>Пенсионное обеспечение</t>
  </si>
  <si>
    <t>0111</t>
  </si>
  <si>
    <t>0113</t>
  </si>
  <si>
    <t>0401</t>
  </si>
  <si>
    <t>Общеэкономические вопросы</t>
  </si>
  <si>
    <t>Благоустройство</t>
  </si>
  <si>
    <t>0503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</si>
  <si>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</si>
  <si>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</si>
  <si>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</si>
  <si>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 субъектов Российской Федерации и муниципальных образований</t>
  </si>
  <si>
    <t>0408</t>
  </si>
  <si>
    <t>Транспорт</t>
  </si>
  <si>
    <t>Пр</t>
  </si>
  <si>
    <t>0100</t>
  </si>
  <si>
    <t>0102</t>
  </si>
  <si>
    <t>0103</t>
  </si>
  <si>
    <t>0104</t>
  </si>
  <si>
    <t>0106</t>
  </si>
  <si>
    <t>0200</t>
  </si>
  <si>
    <t>0204</t>
  </si>
  <si>
    <t>0300</t>
  </si>
  <si>
    <t>0309</t>
  </si>
  <si>
    <t>0400</t>
  </si>
  <si>
    <t>0500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</si>
  <si>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</si>
  <si>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</si>
  <si>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</si>
  <si>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</si>
  <si>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</si>
  <si>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</si>
  <si>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</si>
  <si>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</si>
  <si>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</si>
  <si>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</si>
  <si>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1004</t>
  </si>
  <si>
    <t>1006</t>
  </si>
  <si>
    <t>1100</t>
  </si>
  <si>
    <t>ЦСт</t>
  </si>
  <si>
    <t>Ист.</t>
  </si>
  <si>
    <t>Областные средства</t>
  </si>
  <si>
    <t>Федеральные средства</t>
  </si>
  <si>
    <t xml:space="preserve"> </t>
  </si>
  <si>
    <t>1</t>
  </si>
  <si>
    <t>2</t>
  </si>
  <si>
    <t>1 05 04020 02 0000 110</t>
  </si>
  <si>
    <t>1 05 03010 01 0000 110</t>
  </si>
  <si>
    <t>4</t>
  </si>
  <si>
    <t>Средства бюджета п. Глазуновка</t>
  </si>
  <si>
    <t>РПр</t>
  </si>
  <si>
    <t>Итого</t>
  </si>
  <si>
    <t>Районные средства</t>
  </si>
  <si>
    <t>ОБЩЕГОСУДАРСТВЕННЫЕ ВОПРОСЫ</t>
  </si>
  <si>
    <t>Непрограммная часть районного бюджета</t>
  </si>
  <si>
    <t>БФ00000</t>
  </si>
  <si>
    <t>БФ07711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</si>
  <si>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</si>
  <si>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</si>
  <si>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</si>
  <si>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</si>
  <si>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БФ07712</t>
  </si>
  <si>
    <t>Центральный аппарат в рамках  непрограммной части районного бюджета</t>
  </si>
  <si>
    <t>БФ07713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</si>
  <si>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</si>
  <si>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</si>
  <si>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</si>
  <si>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</si>
  <si>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</si>
  <si>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</si>
  <si>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Уплата налогов, сборов и иных платежей</t>
  </si>
  <si>
    <t>850</t>
  </si>
  <si>
    <t>из них: Закон Орловской области от 10 марта 2015 года № 1765-ОЗ "О программе наказов избирателей депутатам Орловского областного Совета народных депутатов на 2015 год"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</si>
  <si>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</si>
  <si>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Молодежная политика и оздоровление детей</t>
  </si>
  <si>
    <t>Физическая культура и спорт</t>
  </si>
  <si>
    <t>Охрана семьи и детства</t>
  </si>
  <si>
    <t>Прочие субвенции бюджетам муниципальных районов</t>
  </si>
  <si>
    <t>Субсидии бюджетным учреждениям на иные цели</t>
  </si>
  <si>
    <t>612</t>
  </si>
  <si>
    <t>к Решению Глазуновского районного Совета народных депутатов</t>
  </si>
  <si>
    <t>310</t>
  </si>
  <si>
    <t>БФ07133</t>
  </si>
  <si>
    <t>Глава муниципального образования в рамках непрограммной части районного бюджета</t>
  </si>
  <si>
    <t>Депутаты представительного органа муниципального образования в рамках непрограммной части районного бюджета</t>
  </si>
  <si>
    <t>Резервные фонды местных администраций в рамках непрограммной части районного бюджета</t>
  </si>
  <si>
    <t>Оценка недвижимости, признание прав и регулирование отношений по государственной и муниципальной собственности в рамках непрограммной части районного бюджета</t>
  </si>
  <si>
    <t>Выполнение других обязательств органов местного самоуправления в рамках непрограммной части районного бюджета</t>
  </si>
  <si>
    <t>Увеличение прочих остатков денежных средств  бюджетов муниципальных районов</t>
  </si>
  <si>
    <t>Ежемесячное денежное вознаграждение за классное руководство в рамках непрограммной части районного бюджета</t>
  </si>
  <si>
    <t>Обеспечение деятельности общеобразовательных учреждений в рамках непрограммной части районного бюджета</t>
  </si>
  <si>
    <t>Обеспечение деятельности учреждений дополнительного образования в рамках непрограммной части районного бюджета</t>
  </si>
  <si>
    <t>Мероприятия по организации оздоровительной кампании для детей в рамках непрограммной части районного бюджета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</si>
  <si>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в рамках непрограммной части районного бюджета</t>
  </si>
  <si>
    <t>Дворцы и дома культуры, другие учреждения культуры и средств массовой информации в рамках непрограммной части районного бюджета</t>
  </si>
  <si>
    <t>Обеспечение деятельности библиотек в рамках непрограммной части районного бюджета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</si>
  <si>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</si>
  <si>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</si>
  <si>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Субсидии бюджетам бюджетной системы Российской Федерации (межбюджетные субсидии)</t>
  </si>
  <si>
    <t>Субсидия на мероприятия по организации оздоровительной кампании для детей</t>
  </si>
  <si>
    <t>Субсидия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</si>
  <si>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Субвенции бюджетам муниципальных районов на расчет и предоставление дотаций бюджетам поселений</t>
  </si>
  <si>
    <t>Субвенции бюджетам муниципальных районов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</si>
  <si>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</t>
  </si>
  <si>
    <t>Субвенции на реализацию Закона Орловской области от 12 ноября 2008 года № 832-ОЗ "О социальной поддержке граждан, усыновивших (удочеривших) детей-сирот и детей, оставшихся без попечения родителей"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</si>
  <si>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</si>
  <si>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Субвенции бюджетам муниципальных районов на 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организациях Орловской области</t>
  </si>
  <si>
    <t>2 07 05030 05 0000 180</t>
  </si>
  <si>
    <t>Прочие безвозмездные поступления в бюджеты муниципальных районов</t>
  </si>
  <si>
    <t>Осуществление первичного воинского учета на территориях, где отсутствуют военные комиссариаты в рамках  непрограммной части районного бюджета</t>
  </si>
  <si>
    <t>Выплата единовременного пособия при всех формах устройства детей, лишенных родительского попечения, в семью в рамках  непрограммной части районного бюджета</t>
  </si>
  <si>
    <t>Мероприятия по организации оздоровительной кампании для детей в рамках  непрограммной части районного бюджета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</si>
  <si>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 непрограммной части районного бюджета</t>
  </si>
  <si>
    <t>Ежемесячное денежное вознаграждение за классное руководство в рамках  непрограммной части районного бюджета</t>
  </si>
  <si>
    <t>Компенсация части родительской платы за содержание ребенка в  образовательных организациях, реализующих основную общеобразовательную программу дошкольного образования в рамках  непрограммной части районного бюджета</t>
  </si>
  <si>
    <t>Выравнивание бюджетной обеспеченности поселений из районного фонда финансовой поддержки в рамках  непрограммной части районного бюджета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</si>
  <si>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 непрограммной части районного бюджета</t>
  </si>
  <si>
    <t>Выполнение полномочий в сфере опеки и попечительства в рамках  непрограммной части районного бюджета</t>
  </si>
  <si>
    <t>Возмещение расходов бюджетов муниципальных образований на обеспечение питанием учащихся муниципальных общеобразовательных учреждений в рамках  непрограммной части районного бюджета</t>
  </si>
  <si>
    <t>Публичные нормативные социальные выплаты гражданам</t>
  </si>
  <si>
    <t>Вед</t>
  </si>
  <si>
    <t>812</t>
  </si>
  <si>
    <t>управление образования администрации Глазуновского района</t>
  </si>
  <si>
    <t>Муниципальная пргорамма Глазуновского района "Повышения безопасности дорожного движения на 2014-2018 годы в Глазуновском районе Орловской области"</t>
  </si>
  <si>
    <t>Субвенции бюджетам муниципальных районов на выполнение передаваемых полномочий субъектов Российской Федерации</t>
  </si>
  <si>
    <t>3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</si>
  <si>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</si>
  <si>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указанных земельных участков</t>
  </si>
  <si>
    <t>Отдел по управлению муниципальным имуществом Глазуновского района Орловской области</t>
  </si>
  <si>
    <t>Глазуновский районный Совет народных депутатов</t>
  </si>
  <si>
    <t>809</t>
  </si>
  <si>
    <t>За счет средств бюджета   п.Глазуновка, тыс.руб.</t>
  </si>
  <si>
    <t>2 02 04014 05 0000 151</t>
  </si>
  <si>
    <t>Доходы районного бюджета в 1 квартале 2015 года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</si>
  <si>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</si>
  <si>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</si>
  <si>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 xml:space="preserve">1 11 05035 05 0000 120 </t>
  </si>
  <si>
    <t>800</t>
  </si>
  <si>
    <t>811</t>
  </si>
  <si>
    <t>Финансовый отдел администрации Глазуновского района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</si>
  <si>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</si>
  <si>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</si>
  <si>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</si>
  <si>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в рамках непрограммной части районного бюджета</t>
  </si>
  <si>
    <t>БФ05224</t>
  </si>
  <si>
    <t>Муниципальная программа Глазуновского района "Культура Глазуновского района на 2015-2018 годы"</t>
  </si>
  <si>
    <t>Подпрограмма "Дополнительное образование в сфере культуры Глазуновского района 2015-2018 годы" в рамках муниципальной программы Глазуновского района "Культура Глазуновского района на 2015-2018 годы"</t>
  </si>
  <si>
    <t>Подпрограмма "Музейное обслуживание населения в Глазуновском районе (2015-2018 годы)"" в рамках муниципальной программы Глазуновского района "Культура Глазуновского района на 2015-2018 годы""</t>
  </si>
  <si>
    <t>Реализация мероприятий подпрограммы "Музейное обслуживание населения в Глазуновском районе (2015-2018 годы)" в рамках муниципальной программы Глазуновского района "Культура Глазуновского района на 2015-2018 годы""</t>
  </si>
  <si>
    <t>Подпрограмма "Культурно-досуговое обслуживание населения в Глазуновского района (2015-2018 годы)" в рамках муниципальной программы Глазуновского района "Культура Глазуновского района на 2015-2018 годы""</t>
  </si>
  <si>
    <t>Реализация мероприятий подпрограммы "Культурно-досуговое обслуживание населения в Глазуновского района (2015-2018 годы)" в рамках муниципальной программы Глазуновского района "Культура Глазуновского района на 2015-2018 годы""</t>
  </si>
  <si>
    <t>Подпрограмма "Сохранение и развитие системы художественного образования, поддержка молодых дарований (2015-2018 годы)" в рамках муниципальной программы Глазуновского района "Культура Глазуновского района на 2015-2018 годы"</t>
  </si>
  <si>
    <t>Реализация мероприятий подпрограммы "Сохранение и развитие системы художественного образования, поддержка молодых дарований (2015-2018 годы)" в рамках муниципальной программы Глазуновского района "Культура Глазуновского района на 2015-2018 годы"</t>
  </si>
  <si>
    <t>Приложение 5</t>
  </si>
  <si>
    <t>Приложение 1</t>
  </si>
  <si>
    <t>0502</t>
  </si>
  <si>
    <t>Коммунальное хозяйство</t>
  </si>
  <si>
    <t>БФ07819</t>
  </si>
  <si>
    <t>540</t>
  </si>
  <si>
    <t>Софинансирование мероприятий по строительству объекта "Самотечный и напорный коллектор водоотведения по адресу: пер. Мелиораторов, п. Глазуновка Глазуновского района Орловской области" в рамках непрограммной части районного бюджета</t>
  </si>
  <si>
    <t>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районного бюджета</t>
  </si>
  <si>
    <t>БФ07158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</si>
  <si>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районного бюджета</t>
  </si>
  <si>
    <t>БФ07159</t>
  </si>
  <si>
    <t>Выполнение полномочий в сфере трудовых отношений в рамках  непрограммной части районного бюджета</t>
  </si>
  <si>
    <t>БФ07161</t>
  </si>
  <si>
    <t>БФ07714</t>
  </si>
  <si>
    <t>БФ07715</t>
  </si>
  <si>
    <t>Специальные расходы</t>
  </si>
  <si>
    <t>880</t>
  </si>
  <si>
    <t>Л100000</t>
  </si>
  <si>
    <t xml:space="preserve">Мероприятия по обеспечению мобилизационной подготовки экономики в рамках  непрограммной части районного бюджета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</si>
  <si>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непрограммной части районного бюджета </t>
  </si>
  <si>
    <t>Л210000</t>
  </si>
  <si>
    <t>Л218513</t>
  </si>
  <si>
    <t>Осуществление первичного воинского учета на территориях, где отсутствуют военные комиссариаты, в рамках  непрограммной части районного бюджета</t>
  </si>
  <si>
    <t>БФ05118</t>
  </si>
  <si>
    <t>500</t>
  </si>
  <si>
    <t>Мероприятия по обеспечению мобилизационной подготовки экономики в рамках  непрограммной части районного бюджета</t>
  </si>
  <si>
    <t>БФ07611</t>
  </si>
  <si>
    <t>Мероприяти по предупреждению и ликвидации последствий чрезвычайных ситуаций и стихийных бедствий в рамках  непрограммной части районного бюджета</t>
  </si>
  <si>
    <t>БФ07612</t>
  </si>
  <si>
    <t>ЛБ00000</t>
  </si>
  <si>
    <t>ЛБ18525</t>
  </si>
  <si>
    <t>Предоставление субсидий бюджетным, автономным учреждениям и иным некоммерческим организациям</t>
  </si>
  <si>
    <t>600</t>
  </si>
  <si>
    <t>Другие виды транспорта в рамках  непрограммной части районного бюджета</t>
  </si>
  <si>
    <t>БФ07613</t>
  </si>
  <si>
    <t>Утверждено тыс.руб.</t>
  </si>
  <si>
    <t xml:space="preserve"> Исполнено тыс.руб.</t>
  </si>
  <si>
    <t>Процент исполнения</t>
  </si>
  <si>
    <t>Отклонение тыс.руб.</t>
  </si>
  <si>
    <t>"Об исполнении районного бюджета за 1 квартал 2015 года"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</si>
  <si>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</si>
  <si>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</si>
  <si>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1 01 02030 01 0000 110</t>
  </si>
  <si>
    <t>1 01 02040 01 0000 110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</si>
  <si>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</si>
  <si>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</si>
  <si>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</si>
  <si>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>Прочие безвозмездные посткпления</t>
  </si>
  <si>
    <t>2 07 00000 00 0000 000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</si>
  <si>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</si>
  <si>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2 19 00000 00 0000 000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</si>
  <si>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</si>
  <si>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</si>
  <si>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Остаток финансирования тыс.руб.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</si>
  <si>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</si>
  <si>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</si>
  <si>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</si>
  <si>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Субвенции на обеспечение выпускников муниципальных образовательных органзаций из числа детей-сирот,оставшихся без попечения родителей,единовременным денежным пособием, одеждой, обувью, мягким инвентарем и оборудованием</t>
  </si>
  <si>
    <t>Муниципальная программа Глазуновского района "Развитие архивного дела в Глазуновском районе на 2015-2017 годы"</t>
  </si>
  <si>
    <t>Подпрограмма "Укрепление материально-технической базы" в рамках муниципальной программы Глазуновского района "Развитие архивного дела в Глазуновском районе на 2015-2017 годы"</t>
  </si>
  <si>
    <t>Реализация мероприятий подпрограммы "Укрепление материально-технической базы" в рамках муниципальной программы Глазуновского района "Развитие архивного дела в Глазуновском районе на 2015-2017 годы"</t>
  </si>
  <si>
    <t>Л120000</t>
  </si>
  <si>
    <t>Л128512</t>
  </si>
  <si>
    <t>БФ07616</t>
  </si>
  <si>
    <t>Обеспечение мероприятий по капитальному ремонту муниципального имущества многоквартирных домов в рамках непрограммной части районного бюджета</t>
  </si>
  <si>
    <t>Д100000</t>
  </si>
  <si>
    <t>Д110000</t>
  </si>
  <si>
    <t>Д118611</t>
  </si>
  <si>
    <t>Д120000</t>
  </si>
  <si>
    <t>Д128612</t>
  </si>
  <si>
    <t>Д130000</t>
  </si>
  <si>
    <t>Д138613</t>
  </si>
  <si>
    <t>Реализация мероприятий подпрограммы "Сохранение и развитие системы художественного образования, поддержка молодых дарований (2015-2018 годы)" в рамках муниципальной программы Глазуновского района "Культура Глазуновского района 2015-2018 годы"</t>
  </si>
  <si>
    <t>Муниципальная программа "Развитие муниципальной службы в Глазуновском районе на 2014-2016 годы"</t>
  </si>
  <si>
    <t>Л900000</t>
  </si>
  <si>
    <t>Реализация мероприятий муниципальной программы "Развитие муниципальной службы в Глазуновском районе на 2014-2016 годы"</t>
  </si>
  <si>
    <t>Л918524</t>
  </si>
  <si>
    <t>Обеспечение выпускников муниципальных образовательных учреждений из числа детей-сирот и детей, оставшихся без попечения родителей, единовременным денежным пособием, одеждой, обувью, мягким инвентарем и оборудованием в рамках непрограммной части районного бюджета</t>
  </si>
  <si>
    <t>БФ07246</t>
  </si>
  <si>
    <t>Реализация мероприятий подпрограммы  "Культурно-оздоровительные мероприятия"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</si>
  <si>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Л328518</t>
  </si>
  <si>
    <t>Л400000</t>
  </si>
  <si>
    <t>322</t>
  </si>
  <si>
    <t>Субсидии гражданам на приобретение жилья</t>
  </si>
  <si>
    <t>5</t>
  </si>
  <si>
    <t>2 02 02999 05 0000 151</t>
  </si>
  <si>
    <t>320</t>
  </si>
  <si>
    <t>Социальные выплаты гражданам, кроме публичных нормативных социальных выплат</t>
  </si>
  <si>
    <t>2 02 03015 05 0000 151</t>
  </si>
  <si>
    <t>2 02 03020 05 0000 151</t>
  </si>
  <si>
    <t>2 02 02000 00 0000 151</t>
  </si>
  <si>
    <t>Иные межбюджетные трансферты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</si>
  <si>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 , в семью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</si>
  <si>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</si>
  <si>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</si>
  <si>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0409</t>
  </si>
  <si>
    <t>Дорожное хозяйство (дорожные фонды)</t>
  </si>
  <si>
    <t>2 02 04999 05 0000 151</t>
  </si>
  <si>
    <t>Прочие межбюджетные трансферты, передаваемые бюджетам муниципальных районов</t>
  </si>
  <si>
    <t>Уменьшение прочих остатков денежных средств бюджетов муниципальных районов</t>
  </si>
  <si>
    <t>0203</t>
  </si>
  <si>
    <t>Мобилизационная и вневойсковая подготовка</t>
  </si>
  <si>
    <t>ремонт кровли МБУК "Культурно-досуговый центр Глазуновского района" (депутат Быков В.И.)</t>
  </si>
  <si>
    <t>Текущий ремонт здания МБУК "Культурно-досуговый центр Глазуновского района" (депутат Семкин А.Н.)</t>
  </si>
  <si>
    <t>Приобретение светильников для МБОУ "Глазуновская средняя общеобразовательная школа" (депутат Семкин А.Н.)</t>
  </si>
  <si>
    <t>Приобретение мебели для МБОУ "Глазуновская средняя общеобразовательная школа" (депутат Фербиков Д.В.)</t>
  </si>
  <si>
    <t>Текущий ремонт здания МБУК "КДЦ Глазуновского района" (депутат Фербиков Д.В.)</t>
  </si>
  <si>
    <t>в т.ч. ремонт кровли МБУК "Культурно-досуговый центр Глазуновского района" (депутат Борзенков С.П.)</t>
  </si>
  <si>
    <t>ремонт кровли МБУК "Культурно-досуговый центр Глазуновского района" (депутат Семкин А.Н.)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</si>
  <si>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районного бюджета</t>
  </si>
  <si>
    <t>БФ07265</t>
  </si>
  <si>
    <t>Субвенции бюджетам муниципальных районов на выполнение полномочий в сфере опеки и попечительства</t>
  </si>
  <si>
    <t>Субвенции бюджетам муниципальных районов на выполнение полномочий в сфере трудовых отношений</t>
  </si>
  <si>
    <t>Муниципальная программа Глазуновского района "Оздоровление и отдых детей и подростков в Глазуновском районе"</t>
  </si>
  <si>
    <t>ЛЛ00000</t>
  </si>
  <si>
    <t>Реализация мероприятий муниципальной программы Глазуновского района "Оздоровление и отдых детей и подростков в Глазуновском районе"</t>
  </si>
  <si>
    <t>ЛЛ18526</t>
  </si>
  <si>
    <t>ЛД00000</t>
  </si>
  <si>
    <t>ЛД10000</t>
  </si>
  <si>
    <t>ЛД18527</t>
  </si>
  <si>
    <t>ЛД20000</t>
  </si>
  <si>
    <t>ЛД28528</t>
  </si>
  <si>
    <t>ЛД40000</t>
  </si>
  <si>
    <t>ЛД48531</t>
  </si>
  <si>
    <t>БФ07814</t>
  </si>
  <si>
    <t>БФ07815</t>
  </si>
  <si>
    <t xml:space="preserve">                                                   Приложение 7</t>
  </si>
  <si>
    <t xml:space="preserve">Расходование средств резервного фонда администрации Глазуновского района </t>
  </si>
  <si>
    <t>тыс.руб.</t>
  </si>
  <si>
    <t>Дата</t>
  </si>
  <si>
    <t>Получатель</t>
  </si>
  <si>
    <t>Сумма, тыс.руб.</t>
  </si>
  <si>
    <t>Примечание</t>
  </si>
  <si>
    <t>Администрация -материальная помощь пострадавшим в результате пожара</t>
  </si>
  <si>
    <t>ИТОГО</t>
  </si>
  <si>
    <t xml:space="preserve">                                                   Приложение 8</t>
  </si>
  <si>
    <t>Остаток ассигнований тыс.руб.</t>
  </si>
  <si>
    <t>п. Глазуновка</t>
  </si>
  <si>
    <t>Богородское поселение</t>
  </si>
  <si>
    <t>Краснослободское поселение</t>
  </si>
  <si>
    <t>Медведевское поселение</t>
  </si>
  <si>
    <t>Отрадинское поселение</t>
  </si>
  <si>
    <t>Очкинское поселение</t>
  </si>
  <si>
    <t>Сеньковское поселение</t>
  </si>
  <si>
    <t>Тагинское поселение</t>
  </si>
  <si>
    <t>ИТОГО :</t>
  </si>
  <si>
    <t>Приложение 9</t>
  </si>
  <si>
    <t>Наименование поселения</t>
  </si>
  <si>
    <t>Распределение субвенций  на осуществление первичного воинского учета</t>
  </si>
  <si>
    <t>Расп. № 15-р от 20.02.2015</t>
  </si>
  <si>
    <t>в 1 квартале 2015 года</t>
  </si>
  <si>
    <t>Распределение районного фонда финансовой поддержки поселений в 1 квартале 2015 года</t>
  </si>
  <si>
    <t xml:space="preserve"> на территориях, где отсутствуют военные комиссариаты в 1 квартале 2015 года</t>
  </si>
  <si>
    <t xml:space="preserve">                                                   Приложение 6</t>
  </si>
  <si>
    <t>БФ07816</t>
  </si>
  <si>
    <t>БФ07817</t>
  </si>
  <si>
    <t>300</t>
  </si>
  <si>
    <t>БФ07818</t>
  </si>
  <si>
    <t>ЛД30000</t>
  </si>
  <si>
    <t>ЛД38529</t>
  </si>
  <si>
    <t>БФ05260</t>
  </si>
  <si>
    <t>БФ07151</t>
  </si>
  <si>
    <t>БФ07247</t>
  </si>
  <si>
    <t>БФ07248</t>
  </si>
  <si>
    <t>БФ07250</t>
  </si>
  <si>
    <t>БФ07160</t>
  </si>
  <si>
    <t>Л700000</t>
  </si>
  <si>
    <t>Л718522</t>
  </si>
  <si>
    <t>БФ07156</t>
  </si>
  <si>
    <t>Налог,взимаемый в  связи с применением патентной 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</si>
  <si>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</si>
  <si>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100</t>
  </si>
  <si>
    <t>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</si>
  <si>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</si>
  <si>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</si>
  <si>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</si>
  <si>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>1 03 02250 01 0000 110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</si>
  <si>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</si>
  <si>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</si>
  <si>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>0501</t>
  </si>
  <si>
    <t>Жилищное хозяйство</t>
  </si>
  <si>
    <t>БФ09601</t>
  </si>
  <si>
    <t>Обеспечение мероприятий по капитальному ремонту многоквартирных домов за счет средств бюджетов в рамках непрограммной части районного бюджета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</si>
  <si>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</si>
  <si>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</si>
  <si>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Всего, тыс.руб.</t>
  </si>
  <si>
    <t>Подпрограмма "Повышение правового сознания и предупреждения опасного поведения участников дорожного движения" в рамках муниципальной пргораммы Глазуновского района "Повышения безопасности дорожного движения на 2014-2018 годы в Глазуновском районе Орловской области"</t>
  </si>
  <si>
    <t>Реализация мероприятий подпрограммы "Повышение правового сознания и предупреждения опасного поведения участников дорожного движения" в рамках муниципальной пргораммы Глазуновского района "Повышения безопасности дорожного движения на 2014-2018 годы в Глазуновском районе Орловской области"</t>
  </si>
  <si>
    <t>Всего доходы</t>
  </si>
  <si>
    <t>2 02 04000 00 0000 151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</si>
  <si>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</si>
  <si>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</si>
  <si>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</si>
  <si>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</si>
  <si>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БФ05134</t>
  </si>
  <si>
    <t>Реализация мероприятий подпрограммы "Приведение учебно-материальной базы образовательных учреждений в соответствие с современными требованиями" в рамках муниципальной программы Глазуновского района "Развитие образования в Глазуновском районе на 2014-2017 годы"</t>
  </si>
  <si>
    <t>Муниципальная программа "Организация временного трудоустройства несовершеннолетних граждан в возрасте от 14 до 18 лет в свободное от учебы время в Глазуновском районе на 2014-2018 годы"</t>
  </si>
  <si>
    <t>Доплаты к пенсиям государственных служащих субъектов Российской Федерации и муниципальных служащих в рамках непрограммной части районного бюджета</t>
  </si>
  <si>
    <t>Оказание других видов социальной помощи в рамках непрограммной части районного бюджета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</si>
  <si>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районного бюджета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</si>
  <si>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районного бюджета</t>
  </si>
  <si>
    <t>Компенсация части родительской платы за содержание ребенка в  образовательных организациях, реализующих основную общеобразовательную программу дошкольного образования в рамках непрограммной части районного бюджета</t>
  </si>
  <si>
    <t>Обеспечение бесплатного проезда на городском, пригородном (в сельской местности -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 в рамках непрограммной части районного бюджета</t>
  </si>
  <si>
    <t>Содержание ребенка в семье опекуна и приемной семье, а также вознаграждение, причитающееся приемному родителю в рамках непрограммной части районного бюджета</t>
  </si>
  <si>
    <t>Закон Орловской области от 12 ноября 2008 года № 832-ОЗ "О социальной поддержке граждан, усыновивших (удочеривших) детей-сирот и детей, оставшихся без попечения родителей" в рамках непрограммной части районного бюджета</t>
  </si>
  <si>
    <t>Выполнение полномочий в сфере опеки и попечительства в рамках непрограммной части районного бюджета</t>
  </si>
  <si>
    <t>Выравнивание бюджетной обеспеченности поселений из районного фонда финансовой поддержки в рамках непрограммной части районного бюджета</t>
  </si>
  <si>
    <t>Возмещение расходов бюджетов муниципальных образований на обеспечение питанием учащихся муниципальных общеобразовательных учреждений в рамках непрограммной части районного бюджета</t>
  </si>
  <si>
    <t>За счет средств районного бюджета, тыс.руб.</t>
  </si>
  <si>
    <t>За счет средств областного бюджета, тыс.руб.</t>
  </si>
  <si>
    <t>За счет средств федерального бюджета, тыс.руб.</t>
  </si>
  <si>
    <t>БФ07716</t>
  </si>
  <si>
    <t>Муниципальная программа Глазуновского района "Повышения безопасности дорожного движения на 2014-2018 годы в Глазуновском районе Орловской области"</t>
  </si>
  <si>
    <t>Л500000</t>
  </si>
  <si>
    <t>Л518532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</si>
  <si>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</si>
  <si>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511</t>
  </si>
  <si>
    <t>Дотации на выравнивание бюджетной обеспеченности муниципальных образований</t>
  </si>
  <si>
    <t>Резервные средства</t>
  </si>
  <si>
    <t>870</t>
  </si>
  <si>
    <t>Межбюджетные трансферты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</si>
  <si>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</si>
  <si>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</si>
  <si>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530</t>
  </si>
  <si>
    <t>Субвенции</t>
  </si>
  <si>
    <t>Единый налог на вмененный доход для отдельных видов деятельности</t>
  </si>
  <si>
    <t>Единый сельскохозяйственный налог</t>
  </si>
  <si>
    <t>1 12 01000 01 0000 120</t>
  </si>
  <si>
    <t>Плата за негативное воздействие на окружающую среду</t>
  </si>
  <si>
    <t>1 15 02050 05 0000 140</t>
  </si>
  <si>
    <t>1 16 03010 01 0000 140</t>
  </si>
  <si>
    <t>1 16 03030 01 0000 140</t>
  </si>
  <si>
    <t>1 16 06000 01 0000 140</t>
  </si>
  <si>
    <t>1 16 25050 01 0000 140</t>
  </si>
  <si>
    <t>1 16 25030 01 0000 140</t>
  </si>
  <si>
    <t>1 16 25060 01 0000 140</t>
  </si>
  <si>
    <t>Денежные взыскания (штрафы) за нарушение земельного законодательства</t>
  </si>
  <si>
    <t>Депутаты представительного органа муниципального образования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</si>
  <si>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</si>
  <si>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878</t>
  </si>
  <si>
    <t>1102</t>
  </si>
  <si>
    <t>Массовый спорт</t>
  </si>
  <si>
    <t>1 16 90050 05 0000 140</t>
  </si>
  <si>
    <t>1 00 00000 00 0000 000</t>
  </si>
  <si>
    <t>Налоговые доходы</t>
  </si>
  <si>
    <t>Неналоговые доходы</t>
  </si>
  <si>
    <t>2 00 00000 00 0000 000</t>
  </si>
  <si>
    <t>2 02 00000 00 0000 000</t>
  </si>
  <si>
    <t>2 02 01000 00 0000 151</t>
  </si>
  <si>
    <t>2 02 01001 05 0000 151</t>
  </si>
  <si>
    <t>2 02 03000 00 0000 151</t>
  </si>
  <si>
    <t>2 02 03119 05 0000 151</t>
  </si>
  <si>
    <t>2 02 03024 05 0000 151</t>
  </si>
  <si>
    <t>2 02 03999 05 0000 151</t>
  </si>
  <si>
    <t>Наименование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</si>
  <si>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</si>
  <si>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</si>
  <si>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</si>
  <si>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</si>
  <si>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</si>
  <si>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</si>
  <si>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</si>
  <si>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</si>
  <si>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</si>
  <si>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</si>
  <si>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</si>
  <si>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Подпрограмма "Социальная поддержка молодых семей" в рамках муниципальной программы Глазуновского района "Молодежь Глазуновского района на 2014-2016 годы"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</si>
  <si>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</si>
  <si>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</si>
  <si>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</si>
  <si>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ВР</t>
  </si>
  <si>
    <t>Мобилизационная подготовка экономики</t>
  </si>
  <si>
    <t>Национальная оборона</t>
  </si>
  <si>
    <t>Национальная безопасность и правоохранительная деятельность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</si>
  <si>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</si>
  <si>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Глазуновского района "Развитие образования в Глазуновском районе на 2014-2017 годы"</t>
  </si>
  <si>
    <t>Подпрограмма "Совершенствование механизмов муниципальной системы оценки качества образования" в рамках муниципальной программы Глазуновского района "Развитие образования в Глазуновском районе на 2014-2017 годы"</t>
  </si>
  <si>
    <t>Реализация мероприятий подпрограммы "Совершенствование механизмов муниципальной системы оценки качества образования" в рамках муниципальной программы Глазуновского района "Развитие образования в Глазуновском районе на 2014-2017 годы"</t>
  </si>
  <si>
    <t>Подпрограмма "Совершенствование учительского корпуса района" в рамках муниципальной программы Глазуновского района "Развитие образования в Глазуновском районе на 2014-2017 годы"</t>
  </si>
  <si>
    <t>Прочие субсидии бюджетам муниципальных районов</t>
  </si>
  <si>
    <t>2 02 03069 05 0000 151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</si>
  <si>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</si>
  <si>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</si>
  <si>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</si>
  <si>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</si>
  <si>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</si>
  <si>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Код</t>
  </si>
  <si>
    <t xml:space="preserve">Источники финансирования дефицита </t>
  </si>
  <si>
    <t>Источники финансирования дефицита бюджета</t>
  </si>
  <si>
    <t>01 0500 00 00 0000 000</t>
  </si>
  <si>
    <t>01 0500 00 00 0000 500</t>
  </si>
  <si>
    <t>Увеличение остатков средств бюджетов</t>
  </si>
  <si>
    <t>01 0502 00 00 0000 500</t>
  </si>
  <si>
    <t>Увеличение прочих остатков средств бюджетов</t>
  </si>
  <si>
    <t>01 0502 01 00 0000 510</t>
  </si>
  <si>
    <t>Увеличение прочих остатков денежных средств бюджетов</t>
  </si>
  <si>
    <t>01 0502 01 05 0000 510</t>
  </si>
  <si>
    <t>01 0500 00 00 0000 600</t>
  </si>
  <si>
    <t>Уменьшение остатков средств бюджетов</t>
  </si>
  <si>
    <t>01 0502 00 00 0000 600</t>
  </si>
  <si>
    <t>Уменьшение прочих остатков средств бюджетов</t>
  </si>
  <si>
    <t>01 0502 01 00 0000 610</t>
  </si>
  <si>
    <t>Уменьшение прочих остатков денежных средств бюджетов</t>
  </si>
  <si>
    <t>01 0502 01 05 0000 610</t>
  </si>
  <si>
    <t>1 16 25010 01 0000 140</t>
  </si>
  <si>
    <t>Администрация Глазуновского района Орловской области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</si>
  <si>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</si>
  <si>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</si>
  <si>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1 01 02020 01 0000 110</t>
  </si>
  <si>
    <t>Л200000</t>
  </si>
  <si>
    <t>1 05 02010 02 0000 110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</si>
  <si>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указанных земельных участков</t>
  </si>
  <si>
    <t>Муниципальная программа "Развитие физической культуры и массового спорта в Глазуновском районе на 2014-2017 годы"</t>
  </si>
  <si>
    <t>Реализация мероприятий муниципальной программы "Развитие физической культуры и массового спорта в Глазуновском районе на 2014-2017 годы"</t>
  </si>
  <si>
    <t>Реализация мероприятий муниципальной программы «Строительство и ремонт автомобильных дорог  в Глазуновском районе Орловской области на 2015 - 2018 г.г.»</t>
  </si>
  <si>
    <t>Л228514</t>
  </si>
  <si>
    <t>БФ07241</t>
  </si>
  <si>
    <t>БФ07150</t>
  </si>
  <si>
    <t>БФ07812</t>
  </si>
  <si>
    <t>БФ07813</t>
  </si>
  <si>
    <t>Л230000</t>
  </si>
  <si>
    <t>Л238515</t>
  </si>
  <si>
    <t>Л240000</t>
  </si>
  <si>
    <t>400</t>
  </si>
  <si>
    <t>412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</si>
  <si>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</si>
  <si>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</si>
  <si>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Муниципальная программа "Организация проведения оплачиваемых общественных работ в Глазуновском районе на 2014-2018 годы"</t>
  </si>
  <si>
    <t>Реализация мероприятий муниципальной программы "Организация проведения оплачиваемых общественных работ в Глазуновском районе на 2014-2018 годы"</t>
  </si>
  <si>
    <t>ЛП18533</t>
  </si>
  <si>
    <t>Реализация мероприятий муниципальной программы "Организация временного трудоустройства несовершеннолетних граждан в возрасте от 14 до 18 лет в свободное от учебы время в Глазуновском районе на 2014-2018 годы"</t>
  </si>
  <si>
    <t>Муниципальнаяй программа "Организация временного трудоустройства несовершеннолетних граждан в возрасте от 14 до 18 лет в свободное от учебы время в Глазуновском районе на 2014-2018 годы"</t>
  </si>
  <si>
    <t>ЛП00000</t>
  </si>
  <si>
    <t>Муниципальное казенное учреждение культуры "Межпоселенческая районная библиотека" Глазуновского района Орловской области</t>
  </si>
  <si>
    <t>Л248516</t>
  </si>
  <si>
    <t>БФ07085</t>
  </si>
  <si>
    <t>Социальное обеспечение и иные выплаты населению</t>
  </si>
  <si>
    <t>Муниципальная программа Глазуновского района "Профилактика правонарушений на 2014-2018 годы в Глазуновском районе Орловской области"</t>
  </si>
  <si>
    <t>Л300000</t>
  </si>
  <si>
    <t>Подпрограмма "Профилактические меры воспитательно-просветительской направленности"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</si>
  <si>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Л310000</t>
  </si>
  <si>
    <t>Реализация мероприятий подпрограммы "Профилактические меры воспитательно-просветительской направленности"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</si>
  <si>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Л318517</t>
  </si>
  <si>
    <t>Подпрограмма  "Культурно-оздоровительные мероприятия"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</si>
  <si>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Л320000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</si>
  <si>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sz val="10"/>
        <rFont val="Arial"/>
        <family val="2"/>
      </rPr>
      <t>¹</t>
    </r>
    <r>
      <rPr>
        <sz val="10"/>
        <rFont val="Arial Cyr"/>
        <family val="0"/>
      </rPr>
      <t xml:space="preserve"> и 228 Налогового кодекса Российской Федерации</t>
    </r>
  </si>
  <si>
    <t xml:space="preserve">                                                   Приложение 3</t>
  </si>
  <si>
    <t>Приложение 2</t>
  </si>
  <si>
    <t>Распределение бюджетных ассигнований по разделам и подразделам классификации расходов районного бюджета в 1 квартале 2015 года</t>
  </si>
  <si>
    <t>Распределение бюджетных ассигнований по разделам, подразделам, (муниципальным программам Глазуновского района и непрограммным направлениям деятельности), группам и подгруппам видов расходов классификации расходов районного бюджета в 1 квартале 2015 года</t>
  </si>
  <si>
    <t>Ведомственная структура расходов районного бюджета в 1 квартале 2015 года</t>
  </si>
  <si>
    <t>Распределение бюджетных ассигнований по целевым статьям (муниципальным программам Глазуновского района и непрограммным направлениям деятельности), группам видов расходов, разделам, подразделам классификации расходов районного бюджета в 1 квартале 2015 года</t>
  </si>
  <si>
    <t>районного бюджета в 1 квартале 2015 года</t>
  </si>
  <si>
    <t xml:space="preserve">                                                   Приложение 4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</si>
  <si>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</si>
  <si>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Денежные взыскания (штрафы) за нарушение законодательства в области охраны окружающей среды</t>
  </si>
  <si>
    <t>Наименование показателя</t>
  </si>
  <si>
    <t>1 01 02010 01 0000 110</t>
  </si>
  <si>
    <t>810</t>
  </si>
  <si>
    <t>Субсидии юридическим лицам (кроме государственных учреждений) и физическим лицам- производителям товаров, работ, услуг</t>
  </si>
  <si>
    <t>1 08 03010 01 1000 110</t>
  </si>
  <si>
    <t>1 11 05013 10 0000 120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</si>
</sst>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#,##0\ &quot;р.&quot;;\-#,##0\ &quot;р.&quot;"/>
    <numFmt numFmtId="171" formatCode="#,##0\ &quot;р.&quot;;[Red]\-#,##0\ &quot;р.&quot;"/>
    <numFmt numFmtId="172" formatCode="#,##0.00\ &quot;р.&quot;;\-#,##0.00\ &quot;р.&quot;"/>
    <numFmt numFmtId="173" formatCode="#,##0.00\ &quot;р.&quot;;[Red]\-#,##0.00\ &quot;р.&quot;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#,##0.0"/>
    <numFmt numFmtId="179" formatCode="0.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/mm/yy;@"/>
    <numFmt numFmtId="197" formatCode="0.000%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Tahoma"/>
      <family val="2"/>
    </font>
    <font>
      <sz val="10"/>
      <color indexed="10"/>
      <name val="Arial"/>
      <family val="2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sz val="11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sz val="10"/>
      <color indexed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0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278">
    <xf numFmtId="0" fontId="0" fillId="0" borderId="0" xfId="0" applyAlignment="1">
      <alignment/>
    </xf>
    <xf numFmtId="49" fontId="21" fillId="15" borderId="10" xfId="0" applyNumberFormat="1" applyFont="1" applyFill="1" applyBorder="1" applyAlignment="1">
      <alignment/>
    </xf>
    <xf numFmtId="49" fontId="0" fillId="1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164" fontId="21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9" fontId="0" fillId="15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/>
    </xf>
    <xf numFmtId="0" fontId="20" fillId="0" borderId="10" xfId="56" applyFont="1" applyBorder="1" applyAlignment="1">
      <alignment horizontal="center" vertical="center" wrapText="1"/>
      <protection/>
    </xf>
    <xf numFmtId="0" fontId="20" fillId="0" borderId="10" xfId="56" applyFont="1" applyBorder="1" applyAlignment="1">
      <alignment horizontal="center" vertical="center" textRotation="90" wrapText="1"/>
      <protection/>
    </xf>
    <xf numFmtId="0" fontId="21" fillId="0" borderId="0" xfId="0" applyFont="1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49" fontId="0" fillId="15" borderId="10" xfId="0" applyNumberFormat="1" applyFont="1" applyFill="1" applyBorder="1" applyAlignment="1">
      <alignment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15" borderId="10" xfId="0" applyNumberFormat="1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3" fillId="0" borderId="0" xfId="56" applyFont="1" applyAlignment="1">
      <alignment/>
      <protection/>
    </xf>
    <xf numFmtId="0" fontId="23" fillId="0" borderId="0" xfId="56" applyFont="1" applyAlignment="1">
      <alignment horizontal="right"/>
      <protection/>
    </xf>
    <xf numFmtId="0" fontId="20" fillId="0" borderId="0" xfId="56" applyFont="1">
      <alignment/>
      <protection/>
    </xf>
    <xf numFmtId="0" fontId="0" fillId="0" borderId="0" xfId="56" applyFont="1" applyAlignment="1">
      <alignment/>
      <protection/>
    </xf>
    <xf numFmtId="0" fontId="20" fillId="0" borderId="0" xfId="56" applyFont="1" applyAlignment="1">
      <alignment horizontal="right"/>
      <protection/>
    </xf>
    <xf numFmtId="49" fontId="23" fillId="0" borderId="10" xfId="56" applyNumberFormat="1" applyFont="1" applyBorder="1" applyAlignment="1">
      <alignment horizontal="center" vertical="center" wrapText="1"/>
      <protection/>
    </xf>
    <xf numFmtId="49" fontId="20" fillId="0" borderId="10" xfId="56" applyNumberFormat="1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wrapText="1"/>
    </xf>
    <xf numFmtId="169" fontId="20" fillId="0" borderId="10" xfId="0" applyNumberFormat="1" applyFont="1" applyBorder="1" applyAlignment="1">
      <alignment horizontal="left" vertical="center" wrapText="1"/>
    </xf>
    <xf numFmtId="164" fontId="20" fillId="0" borderId="0" xfId="56" applyNumberFormat="1" applyFont="1">
      <alignment/>
      <protection/>
    </xf>
    <xf numFmtId="169" fontId="23" fillId="0" borderId="10" xfId="0" applyNumberFormat="1" applyFont="1" applyBorder="1" applyAlignment="1">
      <alignment wrapText="1"/>
    </xf>
    <xf numFmtId="0" fontId="23" fillId="0" borderId="10" xfId="56" applyFont="1" applyBorder="1" applyAlignment="1">
      <alignment horizontal="center" vertical="center" wrapText="1"/>
      <protection/>
    </xf>
    <xf numFmtId="169" fontId="20" fillId="0" borderId="10" xfId="0" applyNumberFormat="1" applyFont="1" applyBorder="1" applyAlignment="1">
      <alignment wrapText="1"/>
    </xf>
    <xf numFmtId="0" fontId="20" fillId="0" borderId="10" xfId="55" applyFont="1" applyBorder="1" applyAlignment="1">
      <alignment horizontal="center" wrapText="1"/>
      <protection/>
    </xf>
    <xf numFmtId="0" fontId="20" fillId="0" borderId="10" xfId="55" applyFont="1" applyBorder="1" applyAlignment="1">
      <alignment horizontal="center" vertical="center" wrapText="1"/>
      <protection/>
    </xf>
    <xf numFmtId="169" fontId="20" fillId="0" borderId="0" xfId="0" applyNumberFormat="1" applyFont="1" applyAlignment="1">
      <alignment wrapText="1"/>
    </xf>
    <xf numFmtId="169" fontId="20" fillId="0" borderId="10" xfId="0" applyNumberFormat="1" applyFont="1" applyBorder="1" applyAlignment="1">
      <alignment horizontal="justify" wrapText="1"/>
    </xf>
    <xf numFmtId="169" fontId="23" fillId="0" borderId="10" xfId="0" applyNumberFormat="1" applyFont="1" applyFill="1" applyBorder="1" applyAlignment="1">
      <alignment horizontal="left" vertical="center" wrapText="1"/>
    </xf>
    <xf numFmtId="1" fontId="20" fillId="0" borderId="10" xfId="56" applyNumberFormat="1" applyFont="1" applyBorder="1" applyAlignment="1">
      <alignment horizontal="center" vertical="center" wrapText="1"/>
      <protection/>
    </xf>
    <xf numFmtId="169" fontId="23" fillId="0" borderId="10" xfId="0" applyNumberFormat="1" applyFont="1" applyBorder="1" applyAlignment="1">
      <alignment horizontal="left" vertical="center" wrapText="1"/>
    </xf>
    <xf numFmtId="0" fontId="20" fillId="0" borderId="10" xfId="54" applyFont="1" applyBorder="1" applyAlignment="1" quotePrefix="1">
      <alignment horizontal="center" wrapText="1"/>
      <protection/>
    </xf>
    <xf numFmtId="0" fontId="20" fillId="0" borderId="0" xfId="53" applyFont="1">
      <alignment/>
      <protection/>
    </xf>
    <xf numFmtId="0" fontId="20" fillId="0" borderId="0" xfId="53" applyFont="1" applyAlignment="1">
      <alignment/>
      <protection/>
    </xf>
    <xf numFmtId="169" fontId="20" fillId="0" borderId="0" xfId="0" applyNumberFormat="1" applyFont="1" applyAlignment="1">
      <alignment horizontal="right" wrapText="1"/>
    </xf>
    <xf numFmtId="0" fontId="20" fillId="0" borderId="0" xfId="53" applyFont="1" applyAlignment="1">
      <alignment horizontal="right"/>
      <protection/>
    </xf>
    <xf numFmtId="169" fontId="20" fillId="0" borderId="10" xfId="0" applyNumberFormat="1" applyFont="1" applyBorder="1" applyAlignment="1">
      <alignment horizontal="center" vertical="center" wrapText="1"/>
    </xf>
    <xf numFmtId="0" fontId="20" fillId="0" borderId="10" xfId="53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wrapText="1"/>
      <protection/>
    </xf>
    <xf numFmtId="169" fontId="21" fillId="0" borderId="10" xfId="0" applyNumberFormat="1" applyFont="1" applyBorder="1" applyAlignment="1">
      <alignment horizontal="left" vertical="center" wrapText="1"/>
    </xf>
    <xf numFmtId="0" fontId="23" fillId="0" borderId="10" xfId="53" applyFont="1" applyBorder="1" applyAlignment="1">
      <alignment horizontal="center" wrapText="1"/>
      <protection/>
    </xf>
    <xf numFmtId="49" fontId="23" fillId="0" borderId="10" xfId="53" applyNumberFormat="1" applyFont="1" applyBorder="1" applyAlignment="1">
      <alignment horizontal="left" vertical="center" wrapText="1"/>
      <protection/>
    </xf>
    <xf numFmtId="0" fontId="20" fillId="0" borderId="10" xfId="53" applyFont="1" applyBorder="1" applyAlignment="1">
      <alignment wrapText="1"/>
      <protection/>
    </xf>
    <xf numFmtId="0" fontId="20" fillId="0" borderId="10" xfId="53" applyFont="1" applyBorder="1" applyAlignment="1">
      <alignment horizontal="center" wrapText="1"/>
      <protection/>
    </xf>
    <xf numFmtId="49" fontId="20" fillId="0" borderId="10" xfId="53" applyNumberFormat="1" applyFont="1" applyBorder="1" applyAlignment="1">
      <alignment horizontal="left" vertical="center" wrapText="1"/>
      <protection/>
    </xf>
    <xf numFmtId="0" fontId="20" fillId="0" borderId="10" xfId="53" applyFont="1" applyBorder="1">
      <alignment/>
      <protection/>
    </xf>
    <xf numFmtId="49" fontId="23" fillId="0" borderId="10" xfId="53" applyNumberFormat="1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justify" wrapText="1"/>
      <protection/>
    </xf>
    <xf numFmtId="169" fontId="20" fillId="0" borderId="10" xfId="0" applyNumberFormat="1" applyFont="1" applyFill="1" applyBorder="1" applyAlignment="1">
      <alignment horizontal="left" vertical="center" wrapText="1"/>
    </xf>
    <xf numFmtId="49" fontId="20" fillId="0" borderId="10" xfId="53" applyNumberFormat="1" applyFont="1" applyFill="1" applyBorder="1" applyAlignment="1">
      <alignment horizontal="left" vertical="center" wrapText="1"/>
      <protection/>
    </xf>
    <xf numFmtId="0" fontId="20" fillId="0" borderId="10" xfId="53" applyFont="1" applyBorder="1" applyAlignment="1">
      <alignment horizontal="left" vertical="center" wrapText="1"/>
      <protection/>
    </xf>
    <xf numFmtId="0" fontId="20" fillId="0" borderId="10" xfId="56" applyFont="1" applyBorder="1">
      <alignment/>
      <protection/>
    </xf>
    <xf numFmtId="169" fontId="20" fillId="0" borderId="10" xfId="53" applyNumberFormat="1" applyFont="1" applyBorder="1" applyAlignment="1">
      <alignment horizontal="left" vertical="center" wrapText="1"/>
      <protection/>
    </xf>
    <xf numFmtId="49" fontId="20" fillId="0" borderId="10" xfId="53" applyNumberFormat="1" applyFont="1" applyBorder="1" applyAlignment="1">
      <alignment horizontal="center" vertical="center"/>
      <protection/>
    </xf>
    <xf numFmtId="169" fontId="20" fillId="0" borderId="10" xfId="0" applyNumberFormat="1" applyFont="1" applyBorder="1" applyAlignment="1">
      <alignment horizontal="left" wrapText="1"/>
    </xf>
    <xf numFmtId="49" fontId="20" fillId="0" borderId="10" xfId="53" applyNumberFormat="1" applyFont="1" applyBorder="1" applyAlignment="1">
      <alignment horizontal="left"/>
      <protection/>
    </xf>
    <xf numFmtId="0" fontId="20" fillId="0" borderId="10" xfId="0" applyFont="1" applyBorder="1" applyAlignment="1">
      <alignment horizontal="justify" wrapText="1"/>
    </xf>
    <xf numFmtId="0" fontId="24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right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169" fontId="22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22" fillId="0" borderId="10" xfId="0" applyFont="1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Border="1" applyAlignment="1">
      <alignment wrapText="1"/>
    </xf>
    <xf numFmtId="178" fontId="23" fillId="0" borderId="10" xfId="56" applyNumberFormat="1" applyFont="1" applyBorder="1" applyAlignment="1">
      <alignment horizontal="center" vertical="center"/>
      <protection/>
    </xf>
    <xf numFmtId="178" fontId="20" fillId="0" borderId="10" xfId="56" applyNumberFormat="1" applyFont="1" applyBorder="1" applyAlignment="1">
      <alignment horizontal="center" vertical="center"/>
      <protection/>
    </xf>
    <xf numFmtId="178" fontId="0" fillId="0" borderId="10" xfId="56" applyNumberFormat="1" applyFont="1" applyBorder="1" applyAlignment="1">
      <alignment horizontal="center" vertical="center"/>
      <protection/>
    </xf>
    <xf numFmtId="178" fontId="20" fillId="15" borderId="10" xfId="56" applyNumberFormat="1" applyFont="1" applyFill="1" applyBorder="1" applyAlignment="1">
      <alignment horizontal="center" vertical="center"/>
      <protection/>
    </xf>
    <xf numFmtId="178" fontId="0" fillId="0" borderId="10" xfId="56" applyNumberFormat="1" applyFont="1" applyBorder="1" applyAlignment="1">
      <alignment horizontal="center" vertical="center"/>
      <protection/>
    </xf>
    <xf numFmtId="169" fontId="26" fillId="0" borderId="10" xfId="0" applyNumberFormat="1" applyFont="1" applyBorder="1" applyAlignment="1">
      <alignment horizontal="left" vertical="center" wrapText="1"/>
    </xf>
    <xf numFmtId="169" fontId="26" fillId="0" borderId="10" xfId="0" applyNumberFormat="1" applyFont="1" applyBorder="1" applyAlignment="1">
      <alignment horizontal="justify" wrapText="1"/>
    </xf>
    <xf numFmtId="0" fontId="0" fillId="0" borderId="10" xfId="0" applyFont="1" applyBorder="1" applyAlignment="1">
      <alignment wrapText="1"/>
    </xf>
    <xf numFmtId="0" fontId="20" fillId="0" borderId="10" xfId="0" applyFont="1" applyBorder="1" applyAlignment="1">
      <alignment vertical="top" wrapText="1"/>
    </xf>
    <xf numFmtId="169" fontId="0" fillId="0" borderId="10" xfId="0" applyNumberFormat="1" applyBorder="1" applyAlignment="1">
      <alignment wrapText="1"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 vertical="center"/>
    </xf>
    <xf numFmtId="169" fontId="0" fillId="0" borderId="10" xfId="0" applyNumberFormat="1" applyFill="1" applyBorder="1" applyAlignment="1">
      <alignment wrapText="1"/>
    </xf>
    <xf numFmtId="49" fontId="21" fillId="0" borderId="10" xfId="0" applyNumberFormat="1" applyFont="1" applyFill="1" applyBorder="1" applyAlignment="1">
      <alignment/>
    </xf>
    <xf numFmtId="169" fontId="21" fillId="0" borderId="10" xfId="0" applyNumberFormat="1" applyFont="1" applyFill="1" applyBorder="1" applyAlignment="1">
      <alignment wrapText="1"/>
    </xf>
    <xf numFmtId="178" fontId="21" fillId="0" borderId="10" xfId="0" applyNumberFormat="1" applyFont="1" applyBorder="1" applyAlignment="1">
      <alignment horizontal="center" vertical="center" wrapText="1"/>
    </xf>
    <xf numFmtId="178" fontId="21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0" fillId="15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178" fontId="21" fillId="15" borderId="15" xfId="0" applyNumberFormat="1" applyFont="1" applyFill="1" applyBorder="1" applyAlignment="1">
      <alignment horizontal="center" vertical="center" wrapText="1"/>
    </xf>
    <xf numFmtId="178" fontId="21" fillId="15" borderId="11" xfId="0" applyNumberFormat="1" applyFont="1" applyFill="1" applyBorder="1" applyAlignment="1">
      <alignment horizontal="center" vertical="center" wrapText="1"/>
    </xf>
    <xf numFmtId="178" fontId="0" fillId="15" borderId="10" xfId="0" applyNumberFormat="1" applyFont="1" applyFill="1" applyBorder="1" applyAlignment="1">
      <alignment horizontal="center" vertical="center" wrapText="1"/>
    </xf>
    <xf numFmtId="178" fontId="21" fillId="15" borderId="10" xfId="0" applyNumberFormat="1" applyFont="1" applyFill="1" applyBorder="1" applyAlignment="1">
      <alignment horizontal="center" vertical="center" wrapText="1"/>
    </xf>
    <xf numFmtId="178" fontId="22" fillId="15" borderId="10" xfId="0" applyNumberFormat="1" applyFont="1" applyFill="1" applyBorder="1" applyAlignment="1">
      <alignment horizontal="center" vertical="center" wrapText="1"/>
    </xf>
    <xf numFmtId="178" fontId="0" fillId="15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/>
    </xf>
    <xf numFmtId="178" fontId="20" fillId="0" borderId="0" xfId="56" applyNumberFormat="1" applyFont="1">
      <alignment/>
      <protection/>
    </xf>
    <xf numFmtId="196" fontId="28" fillId="0" borderId="10" xfId="0" applyNumberFormat="1" applyFont="1" applyBorder="1" applyAlignment="1">
      <alignment horizontal="center" vertical="center"/>
    </xf>
    <xf numFmtId="178" fontId="20" fillId="0" borderId="10" xfId="56" applyNumberFormat="1" applyFont="1" applyBorder="1" applyAlignment="1">
      <alignment horizontal="center" vertical="center" wrapText="1"/>
      <protection/>
    </xf>
    <xf numFmtId="178" fontId="21" fillId="0" borderId="10" xfId="56" applyNumberFormat="1" applyFont="1" applyBorder="1" applyAlignment="1">
      <alignment horizontal="center" vertical="center"/>
      <protection/>
    </xf>
    <xf numFmtId="0" fontId="0" fillId="0" borderId="0" xfId="56" applyFont="1" applyAlignment="1">
      <alignment/>
      <protection/>
    </xf>
    <xf numFmtId="178" fontId="0" fillId="0" borderId="10" xfId="56" applyNumberFormat="1" applyFont="1" applyBorder="1" applyAlignment="1">
      <alignment horizontal="center" vertic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10" xfId="0" applyFont="1" applyBorder="1" applyAlignment="1">
      <alignment horizontal="center"/>
    </xf>
    <xf numFmtId="49" fontId="32" fillId="0" borderId="10" xfId="56" applyNumberFormat="1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 horizontal="left" vertical="center" wrapText="1"/>
    </xf>
    <xf numFmtId="164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164" fontId="29" fillId="0" borderId="10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2" xfId="0" applyFont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164" fontId="28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/>
    </xf>
    <xf numFmtId="164" fontId="29" fillId="0" borderId="10" xfId="0" applyNumberFormat="1" applyFont="1" applyBorder="1" applyAlignment="1">
      <alignment horizontal="center" vertical="center"/>
    </xf>
    <xf numFmtId="0" fontId="28" fillId="15" borderId="10" xfId="0" applyFont="1" applyFill="1" applyBorder="1" applyAlignment="1">
      <alignment/>
    </xf>
    <xf numFmtId="0" fontId="28" fillId="0" borderId="10" xfId="0" applyFont="1" applyBorder="1" applyAlignment="1">
      <alignment horizontal="right" vertical="center"/>
    </xf>
    <xf numFmtId="164" fontId="28" fillId="0" borderId="10" xfId="0" applyNumberFormat="1" applyFont="1" applyBorder="1" applyAlignment="1">
      <alignment horizontal="right" vertical="center"/>
    </xf>
    <xf numFmtId="0" fontId="29" fillId="0" borderId="10" xfId="0" applyFont="1" applyBorder="1" applyAlignment="1">
      <alignment horizontal="right" vertical="center"/>
    </xf>
    <xf numFmtId="164" fontId="29" fillId="0" borderId="10" xfId="0" applyNumberFormat="1" applyFont="1" applyBorder="1" applyAlignment="1">
      <alignment horizontal="right" vertical="center"/>
    </xf>
    <xf numFmtId="169" fontId="32" fillId="0" borderId="0" xfId="0" applyNumberFormat="1" applyFont="1" applyAlignment="1">
      <alignment wrapText="1"/>
    </xf>
    <xf numFmtId="0" fontId="33" fillId="0" borderId="0" xfId="56" applyFont="1" applyAlignment="1">
      <alignment/>
      <protection/>
    </xf>
    <xf numFmtId="49" fontId="33" fillId="0" borderId="0" xfId="56" applyNumberFormat="1" applyFont="1" applyAlignment="1">
      <alignment/>
      <protection/>
    </xf>
    <xf numFmtId="0" fontId="32" fillId="0" borderId="0" xfId="56" applyFont="1">
      <alignment/>
      <protection/>
    </xf>
    <xf numFmtId="0" fontId="33" fillId="0" borderId="0" xfId="56" applyFont="1" applyAlignment="1">
      <alignment horizontal="right"/>
      <protection/>
    </xf>
    <xf numFmtId="0" fontId="1" fillId="0" borderId="0" xfId="56" applyFont="1" applyAlignment="1">
      <alignment/>
      <protection/>
    </xf>
    <xf numFmtId="49" fontId="1" fillId="0" borderId="0" xfId="56" applyNumberFormat="1" applyFont="1" applyAlignment="1">
      <alignment/>
      <protection/>
    </xf>
    <xf numFmtId="0" fontId="1" fillId="0" borderId="0" xfId="0" applyFont="1" applyAlignment="1">
      <alignment horizontal="right"/>
    </xf>
    <xf numFmtId="169" fontId="32" fillId="0" borderId="0" xfId="0" applyNumberFormat="1" applyFont="1" applyAlignment="1">
      <alignment horizontal="right" wrapText="1"/>
    </xf>
    <xf numFmtId="0" fontId="32" fillId="0" borderId="0" xfId="56" applyFont="1" applyAlignment="1">
      <alignment horizontal="right"/>
      <protection/>
    </xf>
    <xf numFmtId="49" fontId="32" fillId="0" borderId="0" xfId="56" applyNumberFormat="1" applyFont="1" applyAlignment="1">
      <alignment horizontal="right"/>
      <protection/>
    </xf>
    <xf numFmtId="0" fontId="32" fillId="0" borderId="0" xfId="56" applyFont="1" applyBorder="1" applyAlignment="1">
      <alignment horizontal="right"/>
      <protection/>
    </xf>
    <xf numFmtId="0" fontId="34" fillId="0" borderId="15" xfId="56" applyFont="1" applyBorder="1" applyAlignment="1">
      <alignment vertical="center" wrapText="1"/>
      <protection/>
    </xf>
    <xf numFmtId="0" fontId="33" fillId="0" borderId="10" xfId="56" applyFont="1" applyBorder="1" applyAlignment="1">
      <alignment horizontal="center" wrapText="1"/>
      <protection/>
    </xf>
    <xf numFmtId="169" fontId="33" fillId="0" borderId="10" xfId="0" applyNumberFormat="1" applyFont="1" applyBorder="1" applyAlignment="1">
      <alignment wrapText="1"/>
    </xf>
    <xf numFmtId="164" fontId="33" fillId="0" borderId="10" xfId="56" applyNumberFormat="1" applyFont="1" applyBorder="1" applyAlignment="1">
      <alignment horizontal="right" vertical="center"/>
      <protection/>
    </xf>
    <xf numFmtId="49" fontId="33" fillId="0" borderId="10" xfId="56" applyNumberFormat="1" applyFont="1" applyBorder="1" applyAlignment="1">
      <alignment horizontal="center" vertical="center" wrapText="1"/>
      <protection/>
    </xf>
    <xf numFmtId="0" fontId="33" fillId="0" borderId="10" xfId="56" applyFont="1" applyBorder="1" applyAlignment="1">
      <alignment horizontal="center" vertical="center" wrapText="1"/>
      <protection/>
    </xf>
    <xf numFmtId="0" fontId="33" fillId="0" borderId="0" xfId="56" applyFont="1">
      <alignment/>
      <protection/>
    </xf>
    <xf numFmtId="169" fontId="32" fillId="0" borderId="15" xfId="0" applyNumberFormat="1" applyFont="1" applyBorder="1" applyAlignment="1">
      <alignment horizontal="left" vertical="center" wrapText="1"/>
    </xf>
    <xf numFmtId="169" fontId="32" fillId="0" borderId="10" xfId="0" applyNumberFormat="1" applyFont="1" applyBorder="1" applyAlignment="1">
      <alignment wrapText="1"/>
    </xf>
    <xf numFmtId="169" fontId="32" fillId="0" borderId="10" xfId="0" applyNumberFormat="1" applyFont="1" applyBorder="1" applyAlignment="1">
      <alignment horizontal="left" vertical="center" wrapText="1"/>
    </xf>
    <xf numFmtId="0" fontId="32" fillId="0" borderId="10" xfId="0" applyFont="1" applyBorder="1" applyAlignment="1">
      <alignment vertical="top" wrapText="1"/>
    </xf>
    <xf numFmtId="0" fontId="32" fillId="0" borderId="10" xfId="53" applyFont="1" applyBorder="1" applyAlignment="1">
      <alignment horizontal="center" vertical="center" wrapText="1"/>
      <protection/>
    </xf>
    <xf numFmtId="0" fontId="32" fillId="0" borderId="10" xfId="55" applyFont="1" applyBorder="1" applyAlignment="1">
      <alignment horizontal="center" wrapText="1"/>
      <protection/>
    </xf>
    <xf numFmtId="0" fontId="32" fillId="0" borderId="10" xfId="55" applyFont="1" applyBorder="1" applyAlignment="1">
      <alignment horizontal="center" vertical="center" wrapText="1"/>
      <protection/>
    </xf>
    <xf numFmtId="49" fontId="32" fillId="0" borderId="10" xfId="55" applyNumberFormat="1" applyFont="1" applyBorder="1" applyAlignment="1">
      <alignment horizontal="center" wrapText="1"/>
      <protection/>
    </xf>
    <xf numFmtId="0" fontId="32" fillId="0" borderId="11" xfId="55" applyFont="1" applyBorder="1" applyAlignment="1">
      <alignment horizontal="center" vertical="center" wrapText="1"/>
      <protection/>
    </xf>
    <xf numFmtId="49" fontId="32" fillId="0" borderId="15" xfId="56" applyNumberFormat="1" applyFont="1" applyBorder="1" applyAlignment="1">
      <alignment horizontal="center" vertical="center" wrapText="1"/>
      <protection/>
    </xf>
    <xf numFmtId="169" fontId="32" fillId="0" borderId="10" xfId="0" applyNumberFormat="1" applyFont="1" applyBorder="1" applyAlignment="1">
      <alignment horizontal="justify" wrapText="1"/>
    </xf>
    <xf numFmtId="49" fontId="32" fillId="0" borderId="13" xfId="56" applyNumberFormat="1" applyFont="1" applyBorder="1" applyAlignment="1">
      <alignment horizontal="center" vertical="center" wrapText="1"/>
      <protection/>
    </xf>
    <xf numFmtId="49" fontId="32" fillId="0" borderId="16" xfId="56" applyNumberFormat="1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justify" wrapText="1"/>
    </xf>
    <xf numFmtId="169" fontId="32" fillId="0" borderId="11" xfId="0" applyNumberFormat="1" applyFont="1" applyBorder="1" applyAlignment="1">
      <alignment horizontal="left" vertical="center" wrapText="1"/>
    </xf>
    <xf numFmtId="49" fontId="32" fillId="0" borderId="11" xfId="56" applyNumberFormat="1" applyFont="1" applyBorder="1" applyAlignment="1">
      <alignment horizontal="center" vertical="center" wrapText="1"/>
      <protection/>
    </xf>
    <xf numFmtId="169" fontId="32" fillId="0" borderId="10" xfId="0" applyNumberFormat="1" applyFont="1" applyBorder="1" applyAlignment="1">
      <alignment horizontal="left" wrapText="1"/>
    </xf>
    <xf numFmtId="0" fontId="32" fillId="0" borderId="11" xfId="55" applyFont="1" applyBorder="1" applyAlignment="1">
      <alignment horizontal="center" wrapText="1"/>
      <protection/>
    </xf>
    <xf numFmtId="0" fontId="32" fillId="0" borderId="10" xfId="53" applyFont="1" applyBorder="1" applyAlignment="1">
      <alignment horizontal="center" wrapText="1"/>
      <protection/>
    </xf>
    <xf numFmtId="49" fontId="32" fillId="0" borderId="10" xfId="54" applyNumberFormat="1" applyFont="1" applyBorder="1" applyAlignment="1" quotePrefix="1">
      <alignment horizontal="center" wrapText="1"/>
      <protection/>
    </xf>
    <xf numFmtId="169" fontId="33" fillId="0" borderId="10" xfId="0" applyNumberFormat="1" applyFont="1" applyBorder="1" applyAlignment="1">
      <alignment horizontal="justify" wrapText="1"/>
    </xf>
    <xf numFmtId="169" fontId="33" fillId="0" borderId="10" xfId="0" applyNumberFormat="1" applyFont="1" applyBorder="1" applyAlignment="1">
      <alignment horizontal="left" vertical="center" wrapText="1"/>
    </xf>
    <xf numFmtId="0" fontId="33" fillId="0" borderId="10" xfId="55" applyFont="1" applyBorder="1" applyAlignment="1">
      <alignment horizontal="center" wrapText="1"/>
      <protection/>
    </xf>
    <xf numFmtId="0" fontId="33" fillId="0" borderId="11" xfId="55" applyFont="1" applyBorder="1" applyAlignment="1">
      <alignment horizontal="center" wrapText="1"/>
      <protection/>
    </xf>
    <xf numFmtId="49" fontId="32" fillId="0" borderId="14" xfId="55" applyNumberFormat="1" applyFont="1" applyBorder="1" applyAlignment="1">
      <alignment horizontal="center" vertical="center"/>
      <protection/>
    </xf>
    <xf numFmtId="49" fontId="33" fillId="0" borderId="11" xfId="55" applyNumberFormat="1" applyFont="1" applyBorder="1" applyAlignment="1">
      <alignment horizontal="center" wrapText="1"/>
      <protection/>
    </xf>
    <xf numFmtId="49" fontId="32" fillId="0" borderId="11" xfId="55" applyNumberFormat="1" applyFont="1" applyBorder="1" applyAlignment="1">
      <alignment horizontal="center" wrapText="1"/>
      <protection/>
    </xf>
    <xf numFmtId="49" fontId="33" fillId="0" borderId="15" xfId="56" applyNumberFormat="1" applyFont="1" applyBorder="1" applyAlignment="1">
      <alignment horizontal="center" vertical="center" wrapText="1"/>
      <protection/>
    </xf>
    <xf numFmtId="0" fontId="33" fillId="0" borderId="10" xfId="0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33" fillId="0" borderId="10" xfId="56" applyNumberFormat="1" applyFont="1" applyBorder="1" applyAlignment="1">
      <alignment horizontal="center" vertical="center"/>
      <protection/>
    </xf>
    <xf numFmtId="0" fontId="33" fillId="0" borderId="10" xfId="56" applyFont="1" applyBorder="1" applyAlignment="1">
      <alignment horizontal="center" vertical="center"/>
      <protection/>
    </xf>
    <xf numFmtId="49" fontId="32" fillId="0" borderId="10" xfId="0" applyNumberFormat="1" applyFont="1" applyBorder="1" applyAlignment="1">
      <alignment horizontal="left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32" fillId="0" borderId="10" xfId="56" applyNumberFormat="1" applyFont="1" applyBorder="1" applyAlignment="1">
      <alignment horizontal="center" vertical="center"/>
      <protection/>
    </xf>
    <xf numFmtId="0" fontId="32" fillId="0" borderId="10" xfId="56" applyFont="1" applyBorder="1" applyAlignment="1">
      <alignment horizontal="center" vertical="center"/>
      <protection/>
    </xf>
    <xf numFmtId="49" fontId="32" fillId="0" borderId="0" xfId="56" applyNumberFormat="1" applyFont="1">
      <alignment/>
      <protection/>
    </xf>
    <xf numFmtId="0" fontId="32" fillId="0" borderId="0" xfId="56" applyFont="1" applyBorder="1">
      <alignment/>
      <protection/>
    </xf>
    <xf numFmtId="164" fontId="32" fillId="0" borderId="0" xfId="56" applyNumberFormat="1" applyFont="1">
      <alignment/>
      <protection/>
    </xf>
    <xf numFmtId="178" fontId="33" fillId="0" borderId="10" xfId="56" applyNumberFormat="1" applyFont="1" applyBorder="1" applyAlignment="1">
      <alignment horizontal="center" vertical="center"/>
      <protection/>
    </xf>
    <xf numFmtId="178" fontId="32" fillId="0" borderId="10" xfId="56" applyNumberFormat="1" applyFont="1" applyBorder="1" applyAlignment="1">
      <alignment horizontal="center" vertical="center"/>
      <protection/>
    </xf>
    <xf numFmtId="178" fontId="32" fillId="0" borderId="11" xfId="56" applyNumberFormat="1" applyFont="1" applyBorder="1" applyAlignment="1">
      <alignment horizontal="center" vertical="center"/>
      <protection/>
    </xf>
    <xf numFmtId="178" fontId="1" fillId="0" borderId="10" xfId="56" applyNumberFormat="1" applyFont="1" applyBorder="1" applyAlignment="1">
      <alignment horizontal="center" vertical="center"/>
      <protection/>
    </xf>
    <xf numFmtId="178" fontId="32" fillId="0" borderId="15" xfId="56" applyNumberFormat="1" applyFont="1" applyBorder="1" applyAlignment="1">
      <alignment horizontal="center" vertical="center"/>
      <protection/>
    </xf>
    <xf numFmtId="178" fontId="32" fillId="0" borderId="10" xfId="0" applyNumberFormat="1" applyFont="1" applyBorder="1" applyAlignment="1">
      <alignment horizontal="center" vertical="center" wrapText="1"/>
    </xf>
    <xf numFmtId="0" fontId="26" fillId="0" borderId="10" xfId="53" applyFont="1" applyBorder="1" applyAlignment="1">
      <alignment horizontal="left" vertical="center" wrapText="1"/>
      <protection/>
    </xf>
    <xf numFmtId="49" fontId="26" fillId="0" borderId="10" xfId="56" applyNumberFormat="1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center" wrapText="1"/>
      <protection/>
    </xf>
    <xf numFmtId="178" fontId="26" fillId="0" borderId="10" xfId="56" applyNumberFormat="1" applyFont="1" applyBorder="1" applyAlignment="1">
      <alignment horizontal="center" vertical="center"/>
      <protection/>
    </xf>
    <xf numFmtId="49" fontId="26" fillId="0" borderId="10" xfId="53" applyNumberFormat="1" applyFont="1" applyBorder="1" applyAlignment="1">
      <alignment horizontal="left" vertical="center" wrapText="1"/>
      <protection/>
    </xf>
    <xf numFmtId="0" fontId="26" fillId="0" borderId="10" xfId="55" applyFont="1" applyBorder="1" applyAlignment="1">
      <alignment horizontal="center" wrapText="1"/>
      <protection/>
    </xf>
    <xf numFmtId="178" fontId="35" fillId="0" borderId="10" xfId="56" applyNumberFormat="1" applyFont="1" applyBorder="1" applyAlignment="1">
      <alignment horizontal="center" vertical="center"/>
      <protection/>
    </xf>
    <xf numFmtId="0" fontId="26" fillId="0" borderId="10" xfId="53" applyFont="1" applyBorder="1" applyAlignment="1">
      <alignment horizontal="justify" wrapText="1"/>
      <protection/>
    </xf>
    <xf numFmtId="0" fontId="26" fillId="0" borderId="10" xfId="53" applyFont="1" applyBorder="1">
      <alignment/>
      <protection/>
    </xf>
    <xf numFmtId="0" fontId="33" fillId="0" borderId="0" xfId="0" applyFont="1" applyAlignment="1">
      <alignment horizontal="right"/>
    </xf>
    <xf numFmtId="0" fontId="36" fillId="0" borderId="0" xfId="56" applyFont="1">
      <alignment/>
      <protection/>
    </xf>
    <xf numFmtId="0" fontId="37" fillId="0" borderId="10" xfId="56" applyFont="1" applyBorder="1" applyAlignment="1">
      <alignment horizontal="center" wrapText="1"/>
      <protection/>
    </xf>
    <xf numFmtId="178" fontId="37" fillId="0" borderId="10" xfId="56" applyNumberFormat="1" applyFont="1" applyBorder="1" applyAlignment="1">
      <alignment horizontal="center" vertical="center"/>
      <protection/>
    </xf>
    <xf numFmtId="178" fontId="36" fillId="0" borderId="10" xfId="56" applyNumberFormat="1" applyFont="1" applyBorder="1" applyAlignment="1">
      <alignment horizontal="center" vertical="center"/>
      <protection/>
    </xf>
    <xf numFmtId="178" fontId="36" fillId="0" borderId="11" xfId="56" applyNumberFormat="1" applyFont="1" applyBorder="1" applyAlignment="1">
      <alignment horizontal="center" vertical="center"/>
      <protection/>
    </xf>
    <xf numFmtId="178" fontId="36" fillId="0" borderId="10" xfId="56" applyNumberFormat="1" applyFont="1" applyBorder="1" applyAlignment="1">
      <alignment horizontal="center" vertical="center" wrapText="1"/>
      <protection/>
    </xf>
    <xf numFmtId="164" fontId="36" fillId="0" borderId="0" xfId="56" applyNumberFormat="1" applyFont="1">
      <alignment/>
      <protection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12" xfId="56" applyFont="1" applyBorder="1" applyAlignment="1">
      <alignment horizontal="right"/>
      <protection/>
    </xf>
    <xf numFmtId="0" fontId="23" fillId="0" borderId="0" xfId="56" applyFont="1" applyBorder="1" applyAlignment="1">
      <alignment horizontal="center" vertical="center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32" fillId="0" borderId="12" xfId="56" applyFont="1" applyBorder="1" applyAlignment="1">
      <alignment horizontal="right"/>
      <protection/>
    </xf>
    <xf numFmtId="169" fontId="32" fillId="0" borderId="10" xfId="0" applyNumberFormat="1" applyFont="1" applyBorder="1" applyAlignment="1">
      <alignment horizontal="center" vertical="center" wrapText="1"/>
    </xf>
    <xf numFmtId="0" fontId="32" fillId="0" borderId="10" xfId="56" applyFont="1" applyBorder="1" applyAlignment="1">
      <alignment horizontal="center" vertical="center" wrapText="1"/>
      <protection/>
    </xf>
    <xf numFmtId="49" fontId="32" fillId="0" borderId="10" xfId="56" applyNumberFormat="1" applyFont="1" applyBorder="1" applyAlignment="1">
      <alignment horizontal="center" vertical="center" wrapText="1"/>
      <protection/>
    </xf>
    <xf numFmtId="0" fontId="33" fillId="0" borderId="14" xfId="56" applyFont="1" applyBorder="1" applyAlignment="1">
      <alignment horizontal="center"/>
      <protection/>
    </xf>
    <xf numFmtId="0" fontId="33" fillId="0" borderId="17" xfId="56" applyFont="1" applyBorder="1" applyAlignment="1">
      <alignment horizontal="center"/>
      <protection/>
    </xf>
    <xf numFmtId="0" fontId="33" fillId="0" borderId="13" xfId="56" applyFont="1" applyBorder="1" applyAlignment="1">
      <alignment horizontal="center"/>
      <protection/>
    </xf>
    <xf numFmtId="0" fontId="33" fillId="0" borderId="10" xfId="56" applyFont="1" applyBorder="1" applyAlignment="1">
      <alignment horizontal="center"/>
      <protection/>
    </xf>
    <xf numFmtId="0" fontId="34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28" fillId="0" borderId="12" xfId="0" applyFont="1" applyBorder="1" applyAlignment="1">
      <alignment horizontal="right"/>
    </xf>
    <xf numFmtId="0" fontId="31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4-2016" xfId="53"/>
    <cellStyle name="Обычный_Лист1" xfId="54"/>
    <cellStyle name="Обычный_Приложения 2014-2016l" xfId="55"/>
    <cellStyle name="Обычный_Приложения2013-201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vv\&#1056;&#1072;&#1073;&#1086;&#1095;&#1080;&#1081;%20&#1089;&#1090;&#1086;&#1083;\blank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indexed="10"/>
  </sheetPr>
  <dimension ref="A2:E32"/>
  <sheetViews>
    <sheetView zoomScalePageLayoutView="0" workbookViewId="0" topLeftCell="A1">
      <selection activeCell="I24" sqref="I24"/>
    </sheetView>
  </sheetViews>
  <sheetFormatPr defaultColWidth="9.00390625" defaultRowHeight="12.75"/>
  <cols>
    <col min="1" max="1" width="24.25390625" style="5" customWidth="1"/>
    <col min="2" max="2" width="52.125" style="5" customWidth="1"/>
    <col min="3" max="3" width="13.00390625" style="5" customWidth="1"/>
    <col min="4" max="4" width="12.25390625" style="5" customWidth="1"/>
    <col min="5" max="16384" width="9.125" style="5" customWidth="1"/>
  </cols>
  <sheetData>
    <row r="2" spans="1:5" ht="12.75" customHeight="1">
      <c r="A2" s="3"/>
      <c r="B2" s="4"/>
      <c r="C2" s="96"/>
      <c r="D2" s="96" t="s">
        <v>203</v>
      </c>
      <c r="E2" s="4"/>
    </row>
    <row r="3" spans="2:5" ht="12.75" customHeight="1">
      <c r="B3" s="105"/>
      <c r="C3" s="105"/>
      <c r="D3" s="105" t="s">
        <v>129</v>
      </c>
      <c r="E3" s="7"/>
    </row>
    <row r="4" spans="2:5" ht="12.75" customHeight="1">
      <c r="B4" s="105"/>
      <c r="C4" s="105"/>
      <c r="D4" s="105" t="s">
        <v>241</v>
      </c>
      <c r="E4" s="7"/>
    </row>
    <row r="5" spans="2:5" ht="12.75" customHeight="1">
      <c r="B5" s="7"/>
      <c r="C5" s="7"/>
      <c r="D5" s="7"/>
      <c r="E5" s="7"/>
    </row>
    <row r="6" spans="1:4" ht="12.75">
      <c r="A6" s="260" t="s">
        <v>489</v>
      </c>
      <c r="B6" s="260"/>
      <c r="C6" s="260"/>
      <c r="D6" s="260"/>
    </row>
    <row r="7" spans="1:4" ht="12.75">
      <c r="A7" s="260" t="s">
        <v>554</v>
      </c>
      <c r="B7" s="260"/>
      <c r="C7" s="260"/>
      <c r="D7" s="260"/>
    </row>
    <row r="8" spans="1:3" ht="12.75">
      <c r="A8" s="259"/>
      <c r="B8" s="259"/>
      <c r="C8" s="259"/>
    </row>
    <row r="9" spans="1:4" ht="25.5">
      <c r="A9" s="8" t="s">
        <v>488</v>
      </c>
      <c r="B9" s="8" t="s">
        <v>558</v>
      </c>
      <c r="C9" s="8" t="s">
        <v>237</v>
      </c>
      <c r="D9" s="8" t="s">
        <v>238</v>
      </c>
    </row>
    <row r="10" spans="1:4" ht="12.75">
      <c r="A10" s="9"/>
      <c r="B10" s="10" t="s">
        <v>490</v>
      </c>
      <c r="C10" s="11">
        <f>C11</f>
        <v>1124</v>
      </c>
      <c r="D10" s="11">
        <f>D11</f>
        <v>-5091.400000000009</v>
      </c>
    </row>
    <row r="11" spans="1:4" ht="25.5">
      <c r="A11" s="12" t="s">
        <v>491</v>
      </c>
      <c r="B11" s="13" t="s">
        <v>0</v>
      </c>
      <c r="C11" s="15">
        <f>C12+C16</f>
        <v>1124</v>
      </c>
      <c r="D11" s="15">
        <f>D12+D16</f>
        <v>-5091.400000000009</v>
      </c>
    </row>
    <row r="12" spans="1:4" ht="12.75">
      <c r="A12" s="12" t="s">
        <v>492</v>
      </c>
      <c r="B12" s="13" t="s">
        <v>493</v>
      </c>
      <c r="C12" s="14">
        <f aca="true" t="shared" si="0" ref="C12:D14">C13</f>
        <v>-178726.7</v>
      </c>
      <c r="D12" s="14">
        <f t="shared" si="0"/>
        <v>-46276.100000000006</v>
      </c>
    </row>
    <row r="13" spans="1:4" ht="12.75">
      <c r="A13" s="12" t="s">
        <v>494</v>
      </c>
      <c r="B13" s="13" t="s">
        <v>495</v>
      </c>
      <c r="C13" s="14">
        <f t="shared" si="0"/>
        <v>-178726.7</v>
      </c>
      <c r="D13" s="14">
        <f t="shared" si="0"/>
        <v>-46276.100000000006</v>
      </c>
    </row>
    <row r="14" spans="1:4" ht="25.5">
      <c r="A14" s="12" t="s">
        <v>496</v>
      </c>
      <c r="B14" s="13" t="s">
        <v>497</v>
      </c>
      <c r="C14" s="14">
        <f t="shared" si="0"/>
        <v>-178726.7</v>
      </c>
      <c r="D14" s="14">
        <f t="shared" si="0"/>
        <v>-46276.100000000006</v>
      </c>
    </row>
    <row r="15" spans="1:5" ht="25.5">
      <c r="A15" s="12" t="s">
        <v>498</v>
      </c>
      <c r="B15" s="95" t="s">
        <v>137</v>
      </c>
      <c r="C15" s="14">
        <f>'Прил.2'!D8*(-1)</f>
        <v>-178726.7</v>
      </c>
      <c r="D15" s="14">
        <f>'Прил.2'!E8*(-1)</f>
        <v>-46276.100000000006</v>
      </c>
      <c r="E15" s="16"/>
    </row>
    <row r="16" spans="1:4" ht="12.75">
      <c r="A16" s="12" t="s">
        <v>499</v>
      </c>
      <c r="B16" s="13" t="s">
        <v>500</v>
      </c>
      <c r="C16" s="15">
        <f aca="true" t="shared" si="1" ref="C16:D18">C17</f>
        <v>179850.7</v>
      </c>
      <c r="D16" s="15">
        <f t="shared" si="1"/>
        <v>41184.7</v>
      </c>
    </row>
    <row r="17" spans="1:4" ht="12.75">
      <c r="A17" s="12" t="s">
        <v>501</v>
      </c>
      <c r="B17" s="13" t="s">
        <v>502</v>
      </c>
      <c r="C17" s="15">
        <f t="shared" si="1"/>
        <v>179850.7</v>
      </c>
      <c r="D17" s="15">
        <f t="shared" si="1"/>
        <v>41184.7</v>
      </c>
    </row>
    <row r="18" spans="1:4" ht="25.5">
      <c r="A18" s="12" t="s">
        <v>503</v>
      </c>
      <c r="B18" s="13" t="s">
        <v>504</v>
      </c>
      <c r="C18" s="15">
        <f t="shared" si="1"/>
        <v>179850.7</v>
      </c>
      <c r="D18" s="15">
        <f t="shared" si="1"/>
        <v>41184.7</v>
      </c>
    </row>
    <row r="19" spans="1:4" ht="25.5">
      <c r="A19" s="12" t="s">
        <v>505</v>
      </c>
      <c r="B19" s="95" t="s">
        <v>301</v>
      </c>
      <c r="C19" s="15">
        <f>'Прил.3'!E9</f>
        <v>179850.7</v>
      </c>
      <c r="D19" s="15">
        <f>'Прил.3'!F9</f>
        <v>41184.7</v>
      </c>
    </row>
    <row r="32" ht="12.75">
      <c r="C32" s="5" t="s">
        <v>92</v>
      </c>
    </row>
  </sheetData>
  <sheetProtection/>
  <mergeCells count="3">
    <mergeCell ref="A8:C8"/>
    <mergeCell ref="A6:D6"/>
    <mergeCell ref="A7:D7"/>
  </mergeCells>
  <printOptions/>
  <pageMargins left="0.83" right="0.2" top="0.55" bottom="1" header="0.5" footer="0.5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>
    <tabColor indexed="11"/>
  </sheetPr>
  <dimension ref="B1:G8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.625" style="5" customWidth="1"/>
    <col min="2" max="2" width="22.375" style="5" customWidth="1"/>
    <col min="3" max="3" width="141.375" style="5" customWidth="1"/>
    <col min="4" max="4" width="12.625" style="5" customWidth="1"/>
    <col min="5" max="5" width="11.375" style="5" customWidth="1"/>
    <col min="6" max="6" width="12.625" style="5" customWidth="1"/>
    <col min="7" max="7" width="12.125" style="5" customWidth="1"/>
    <col min="8" max="16384" width="9.125" style="5" customWidth="1"/>
  </cols>
  <sheetData>
    <row r="1" spans="3:7" ht="12.75">
      <c r="C1" s="4"/>
      <c r="G1" s="96" t="s">
        <v>549</v>
      </c>
    </row>
    <row r="2" spans="3:7" ht="12.75">
      <c r="C2" s="7"/>
      <c r="G2" s="105" t="s">
        <v>129</v>
      </c>
    </row>
    <row r="3" spans="3:7" ht="12.75">
      <c r="C3" s="7"/>
      <c r="G3" s="105" t="s">
        <v>241</v>
      </c>
    </row>
    <row r="4" spans="2:5" ht="12.75">
      <c r="B4" s="6"/>
      <c r="C4" s="6"/>
      <c r="E4" s="38"/>
    </row>
    <row r="5" spans="2:3" ht="12.75">
      <c r="B5" s="260" t="s">
        <v>182</v>
      </c>
      <c r="C5" s="261"/>
    </row>
    <row r="6" spans="2:3" ht="12.75">
      <c r="B6" s="27"/>
      <c r="C6" s="27"/>
    </row>
    <row r="7" spans="2:7" s="30" customFormat="1" ht="58.5" customHeight="1">
      <c r="B7" s="8" t="s">
        <v>488</v>
      </c>
      <c r="C7" s="8" t="s">
        <v>558</v>
      </c>
      <c r="D7" s="8" t="s">
        <v>237</v>
      </c>
      <c r="E7" s="8" t="s">
        <v>238</v>
      </c>
      <c r="F7" s="8" t="s">
        <v>239</v>
      </c>
      <c r="G7" s="8" t="s">
        <v>240</v>
      </c>
    </row>
    <row r="8" spans="2:7" s="30" customFormat="1" ht="12.75">
      <c r="B8" s="17"/>
      <c r="C8" s="17" t="s">
        <v>390</v>
      </c>
      <c r="D8" s="124">
        <f>D9+D40+D82</f>
        <v>178726.7</v>
      </c>
      <c r="E8" s="124">
        <f>E9+E40</f>
        <v>46276.100000000006</v>
      </c>
      <c r="F8" s="125">
        <f>E8/D8*100</f>
        <v>25.89210229920879</v>
      </c>
      <c r="G8" s="125">
        <f>E8-D8</f>
        <v>-132450.6</v>
      </c>
    </row>
    <row r="9" spans="2:7" s="30" customFormat="1" ht="12.75">
      <c r="B9" s="8" t="s">
        <v>445</v>
      </c>
      <c r="C9" s="1" t="s">
        <v>392</v>
      </c>
      <c r="D9" s="124">
        <f>D10+D24</f>
        <v>44551</v>
      </c>
      <c r="E9" s="124">
        <f>E10+E24</f>
        <v>9608.7</v>
      </c>
      <c r="F9" s="125">
        <f aca="true" t="shared" si="0" ref="F9:F77">E9/D9*100</f>
        <v>21.567866041166305</v>
      </c>
      <c r="G9" s="125">
        <f aca="true" t="shared" si="1" ref="G9:G77">E9-D9</f>
        <v>-34942.3</v>
      </c>
    </row>
    <row r="10" spans="2:7" s="30" customFormat="1" ht="12.75">
      <c r="B10" s="8"/>
      <c r="C10" s="17" t="s">
        <v>446</v>
      </c>
      <c r="D10" s="124">
        <f>D11+D12+D15+D16+D17+D18+D22+D19+D21+D23+D13+D14+D20</f>
        <v>41239</v>
      </c>
      <c r="E10" s="124">
        <f>E11+E12+E15+E16+E17+E18+E22+E19+E21+E23+E13+E14+E20</f>
        <v>9111</v>
      </c>
      <c r="F10" s="125">
        <f t="shared" si="0"/>
        <v>22.093164237736122</v>
      </c>
      <c r="G10" s="125">
        <f t="shared" si="1"/>
        <v>-32128</v>
      </c>
    </row>
    <row r="11" spans="2:7" ht="25.5">
      <c r="B11" s="19" t="s">
        <v>559</v>
      </c>
      <c r="C11" s="20" t="s">
        <v>547</v>
      </c>
      <c r="D11" s="126">
        <v>32769</v>
      </c>
      <c r="E11" s="126">
        <v>6625.8</v>
      </c>
      <c r="F11" s="127">
        <f t="shared" si="0"/>
        <v>20.219719857182096</v>
      </c>
      <c r="G11" s="127">
        <f t="shared" si="1"/>
        <v>-26143.2</v>
      </c>
    </row>
    <row r="12" spans="2:7" ht="38.25">
      <c r="B12" s="19" t="s">
        <v>510</v>
      </c>
      <c r="C12" s="20" t="s">
        <v>154</v>
      </c>
      <c r="D12" s="126">
        <v>110</v>
      </c>
      <c r="E12" s="126">
        <v>2.4</v>
      </c>
      <c r="F12" s="127">
        <f t="shared" si="0"/>
        <v>2.1818181818181817</v>
      </c>
      <c r="G12" s="127">
        <f t="shared" si="1"/>
        <v>-107.6</v>
      </c>
    </row>
    <row r="13" spans="2:7" ht="12.75">
      <c r="B13" s="120" t="s">
        <v>244</v>
      </c>
      <c r="C13" s="118" t="s">
        <v>242</v>
      </c>
      <c r="D13" s="126">
        <v>0</v>
      </c>
      <c r="E13" s="126">
        <v>20.5</v>
      </c>
      <c r="F13" s="127">
        <v>0</v>
      </c>
      <c r="G13" s="127">
        <f t="shared" si="1"/>
        <v>20.5</v>
      </c>
    </row>
    <row r="14" spans="2:7" ht="38.25">
      <c r="B14" s="120" t="s">
        <v>245</v>
      </c>
      <c r="C14" s="118" t="s">
        <v>243</v>
      </c>
      <c r="D14" s="126">
        <v>0</v>
      </c>
      <c r="E14" s="126">
        <v>7.7</v>
      </c>
      <c r="F14" s="127">
        <v>0</v>
      </c>
      <c r="G14" s="127">
        <f t="shared" si="1"/>
        <v>7.7</v>
      </c>
    </row>
    <row r="15" spans="2:7" ht="25.5">
      <c r="B15" s="21" t="s">
        <v>374</v>
      </c>
      <c r="C15" s="22" t="s">
        <v>375</v>
      </c>
      <c r="D15" s="128">
        <v>1056</v>
      </c>
      <c r="E15" s="128">
        <v>307.6</v>
      </c>
      <c r="F15" s="127">
        <f t="shared" si="0"/>
        <v>29.128787878787882</v>
      </c>
      <c r="G15" s="127">
        <f t="shared" si="1"/>
        <v>-748.4</v>
      </c>
    </row>
    <row r="16" spans="2:7" ht="25.5">
      <c r="B16" s="21" t="s">
        <v>376</v>
      </c>
      <c r="C16" s="23" t="s">
        <v>377</v>
      </c>
      <c r="D16" s="128">
        <v>29</v>
      </c>
      <c r="E16" s="128">
        <v>6.9</v>
      </c>
      <c r="F16" s="127">
        <f t="shared" si="0"/>
        <v>23.79310344827586</v>
      </c>
      <c r="G16" s="127">
        <f t="shared" si="1"/>
        <v>-22.1</v>
      </c>
    </row>
    <row r="17" spans="2:7" ht="25.5">
      <c r="B17" s="21" t="s">
        <v>378</v>
      </c>
      <c r="C17" s="22" t="s">
        <v>379</v>
      </c>
      <c r="D17" s="128">
        <v>1760</v>
      </c>
      <c r="E17" s="128">
        <v>615.4</v>
      </c>
      <c r="F17" s="127">
        <f t="shared" si="0"/>
        <v>34.96590909090909</v>
      </c>
      <c r="G17" s="127">
        <f t="shared" si="1"/>
        <v>-1144.6</v>
      </c>
    </row>
    <row r="18" spans="2:7" ht="25.5">
      <c r="B18" s="21" t="s">
        <v>26</v>
      </c>
      <c r="C18" s="22" t="s">
        <v>380</v>
      </c>
      <c r="D18" s="128">
        <v>88</v>
      </c>
      <c r="E18" s="128">
        <v>-20</v>
      </c>
      <c r="F18" s="127">
        <v>0</v>
      </c>
      <c r="G18" s="127">
        <f t="shared" si="1"/>
        <v>-108</v>
      </c>
    </row>
    <row r="19" spans="2:7" ht="12.75">
      <c r="B19" s="18" t="s">
        <v>512</v>
      </c>
      <c r="C19" s="13" t="s">
        <v>427</v>
      </c>
      <c r="D19" s="129">
        <v>4345</v>
      </c>
      <c r="E19" s="129">
        <v>978.9</v>
      </c>
      <c r="F19" s="127">
        <f>E19/D19*100</f>
        <v>22.52934407364787</v>
      </c>
      <c r="G19" s="127">
        <f>E19-D19</f>
        <v>-3366.1</v>
      </c>
    </row>
    <row r="20" spans="2:7" ht="12.75">
      <c r="B20" s="138" t="s">
        <v>254</v>
      </c>
      <c r="C20" s="118" t="s">
        <v>253</v>
      </c>
      <c r="D20" s="129">
        <v>0</v>
      </c>
      <c r="E20" s="129">
        <v>7.4</v>
      </c>
      <c r="F20" s="127">
        <v>0</v>
      </c>
      <c r="G20" s="127">
        <f>E20-D20</f>
        <v>7.4</v>
      </c>
    </row>
    <row r="21" spans="2:7" ht="12.75">
      <c r="B21" s="18" t="s">
        <v>96</v>
      </c>
      <c r="C21" s="13" t="s">
        <v>428</v>
      </c>
      <c r="D21" s="129">
        <v>242</v>
      </c>
      <c r="E21" s="129">
        <v>352.2</v>
      </c>
      <c r="F21" s="127">
        <f>E21/D21*100</f>
        <v>145.53719008264463</v>
      </c>
      <c r="G21" s="127">
        <f>E21-D21</f>
        <v>110.19999999999999</v>
      </c>
    </row>
    <row r="22" spans="2:7" ht="12.75">
      <c r="B22" s="19" t="s">
        <v>95</v>
      </c>
      <c r="C22" s="20" t="s">
        <v>371</v>
      </c>
      <c r="D22" s="129">
        <v>40</v>
      </c>
      <c r="E22" s="129">
        <v>5.9</v>
      </c>
      <c r="F22" s="127">
        <f t="shared" si="0"/>
        <v>14.750000000000002</v>
      </c>
      <c r="G22" s="127">
        <f t="shared" si="1"/>
        <v>-34.1</v>
      </c>
    </row>
    <row r="23" spans="2:7" ht="25.5">
      <c r="B23" s="18" t="s">
        <v>562</v>
      </c>
      <c r="C23" s="13" t="s">
        <v>372</v>
      </c>
      <c r="D23" s="129">
        <v>800</v>
      </c>
      <c r="E23" s="129">
        <v>200.3</v>
      </c>
      <c r="F23" s="127">
        <f t="shared" si="0"/>
        <v>25.0375</v>
      </c>
      <c r="G23" s="127">
        <f t="shared" si="1"/>
        <v>-599.7</v>
      </c>
    </row>
    <row r="24" spans="2:7" ht="12.75">
      <c r="B24" s="24"/>
      <c r="C24" s="8" t="s">
        <v>447</v>
      </c>
      <c r="D24" s="124">
        <f>D25+D26+D27+D28+D29+D30+D31+D33+D34+D35+D36+D37+D39+D38+D32</f>
        <v>3312</v>
      </c>
      <c r="E24" s="124">
        <f>E25+E26+E27+E28+E29+E30+E31+E33+E34+E35+E36+E37+E39+E38+E32</f>
        <v>497.7</v>
      </c>
      <c r="F24" s="125">
        <f t="shared" si="0"/>
        <v>15.027173913043478</v>
      </c>
      <c r="G24" s="125">
        <f t="shared" si="1"/>
        <v>-2814.3</v>
      </c>
    </row>
    <row r="25" spans="2:7" ht="25.5">
      <c r="B25" s="18" t="s">
        <v>563</v>
      </c>
      <c r="C25" s="13" t="s">
        <v>176</v>
      </c>
      <c r="D25" s="129">
        <v>702</v>
      </c>
      <c r="E25" s="129">
        <v>102.4</v>
      </c>
      <c r="F25" s="127">
        <f t="shared" si="0"/>
        <v>14.586894586894589</v>
      </c>
      <c r="G25" s="127">
        <f t="shared" si="1"/>
        <v>-599.6</v>
      </c>
    </row>
    <row r="26" spans="2:7" ht="25.5">
      <c r="B26" s="18" t="s">
        <v>27</v>
      </c>
      <c r="C26" s="13" t="s">
        <v>513</v>
      </c>
      <c r="D26" s="129">
        <v>1449</v>
      </c>
      <c r="E26" s="129">
        <v>48.4</v>
      </c>
      <c r="F26" s="127">
        <f t="shared" si="0"/>
        <v>3.34023464458247</v>
      </c>
      <c r="G26" s="127">
        <f t="shared" si="1"/>
        <v>-1400.6</v>
      </c>
    </row>
    <row r="27" spans="2:7" ht="25.5">
      <c r="B27" s="18" t="s">
        <v>185</v>
      </c>
      <c r="C27" s="13" t="s">
        <v>556</v>
      </c>
      <c r="D27" s="129">
        <v>304</v>
      </c>
      <c r="E27" s="129">
        <v>23.5</v>
      </c>
      <c r="F27" s="127">
        <f t="shared" si="0"/>
        <v>7.730263157894737</v>
      </c>
      <c r="G27" s="127">
        <f t="shared" si="1"/>
        <v>-280.5</v>
      </c>
    </row>
    <row r="28" spans="2:7" ht="12.75">
      <c r="B28" s="24" t="s">
        <v>429</v>
      </c>
      <c r="C28" s="13" t="s">
        <v>430</v>
      </c>
      <c r="D28" s="129">
        <v>186</v>
      </c>
      <c r="E28" s="129">
        <v>34</v>
      </c>
      <c r="F28" s="127">
        <f t="shared" si="0"/>
        <v>18.27956989247312</v>
      </c>
      <c r="G28" s="127">
        <f t="shared" si="1"/>
        <v>-152</v>
      </c>
    </row>
    <row r="29" spans="2:7" ht="25.5">
      <c r="B29" s="18" t="s">
        <v>256</v>
      </c>
      <c r="C29" s="13" t="s">
        <v>257</v>
      </c>
      <c r="D29" s="129">
        <v>85</v>
      </c>
      <c r="E29" s="129">
        <v>11.7</v>
      </c>
      <c r="F29" s="127">
        <f t="shared" si="0"/>
        <v>13.76470588235294</v>
      </c>
      <c r="G29" s="127">
        <f t="shared" si="1"/>
        <v>-73.3</v>
      </c>
    </row>
    <row r="30" spans="2:7" ht="12.75">
      <c r="B30" s="18" t="s">
        <v>431</v>
      </c>
      <c r="C30" s="13" t="s">
        <v>258</v>
      </c>
      <c r="D30" s="129">
        <v>13</v>
      </c>
      <c r="E30" s="129">
        <v>5</v>
      </c>
      <c r="F30" s="127">
        <f t="shared" si="0"/>
        <v>38.46153846153847</v>
      </c>
      <c r="G30" s="127">
        <f t="shared" si="1"/>
        <v>-8</v>
      </c>
    </row>
    <row r="31" spans="2:7" ht="38.25">
      <c r="B31" s="21" t="s">
        <v>432</v>
      </c>
      <c r="C31" s="20" t="s">
        <v>386</v>
      </c>
      <c r="D31" s="129">
        <v>15</v>
      </c>
      <c r="E31" s="129">
        <v>0.1</v>
      </c>
      <c r="F31" s="127">
        <f t="shared" si="0"/>
        <v>0.6666666666666667</v>
      </c>
      <c r="G31" s="127">
        <f t="shared" si="1"/>
        <v>-14.9</v>
      </c>
    </row>
    <row r="32" spans="2:7" ht="25.5">
      <c r="B32" s="120" t="s">
        <v>433</v>
      </c>
      <c r="C32" s="118" t="s">
        <v>246</v>
      </c>
      <c r="D32" s="129">
        <v>0</v>
      </c>
      <c r="E32" s="129">
        <v>0.2</v>
      </c>
      <c r="F32" s="127">
        <v>0</v>
      </c>
      <c r="G32" s="127">
        <f t="shared" si="1"/>
        <v>0.2</v>
      </c>
    </row>
    <row r="33" spans="2:7" ht="25.5">
      <c r="B33" s="21" t="s">
        <v>434</v>
      </c>
      <c r="C33" s="34" t="s">
        <v>417</v>
      </c>
      <c r="D33" s="129">
        <v>35</v>
      </c>
      <c r="E33" s="129">
        <v>6</v>
      </c>
      <c r="F33" s="127">
        <f t="shared" si="0"/>
        <v>17.142857142857142</v>
      </c>
      <c r="G33" s="127">
        <f t="shared" si="1"/>
        <v>-29</v>
      </c>
    </row>
    <row r="34" spans="2:7" ht="12.75">
      <c r="B34" s="21" t="s">
        <v>506</v>
      </c>
      <c r="C34" s="33" t="s">
        <v>508</v>
      </c>
      <c r="D34" s="129">
        <v>15</v>
      </c>
      <c r="E34" s="129">
        <v>150</v>
      </c>
      <c r="F34" s="127">
        <v>0</v>
      </c>
      <c r="G34" s="127">
        <f t="shared" si="1"/>
        <v>135</v>
      </c>
    </row>
    <row r="35" spans="2:7" ht="12.75">
      <c r="B35" s="21" t="s">
        <v>436</v>
      </c>
      <c r="C35" s="26" t="s">
        <v>509</v>
      </c>
      <c r="D35" s="129">
        <v>30</v>
      </c>
      <c r="E35" s="129">
        <v>0</v>
      </c>
      <c r="F35" s="127">
        <f t="shared" si="0"/>
        <v>0</v>
      </c>
      <c r="G35" s="127">
        <f t="shared" si="1"/>
        <v>-30</v>
      </c>
    </row>
    <row r="36" spans="2:7" ht="12.75">
      <c r="B36" s="21" t="s">
        <v>435</v>
      </c>
      <c r="C36" s="34" t="s">
        <v>557</v>
      </c>
      <c r="D36" s="129">
        <v>45</v>
      </c>
      <c r="E36" s="129">
        <v>50</v>
      </c>
      <c r="F36" s="127">
        <f t="shared" si="0"/>
        <v>111.11111111111111</v>
      </c>
      <c r="G36" s="127">
        <f t="shared" si="1"/>
        <v>5</v>
      </c>
    </row>
    <row r="37" spans="2:7" ht="12.75">
      <c r="B37" s="35" t="s">
        <v>437</v>
      </c>
      <c r="C37" s="26" t="s">
        <v>438</v>
      </c>
      <c r="D37" s="129">
        <v>50</v>
      </c>
      <c r="E37" s="129">
        <v>2.5</v>
      </c>
      <c r="F37" s="127">
        <f t="shared" si="0"/>
        <v>5</v>
      </c>
      <c r="G37" s="127">
        <f t="shared" si="1"/>
        <v>-47.5</v>
      </c>
    </row>
    <row r="38" spans="2:7" ht="25.5">
      <c r="B38" s="120" t="s">
        <v>248</v>
      </c>
      <c r="C38" s="118" t="s">
        <v>247</v>
      </c>
      <c r="D38" s="129">
        <v>0</v>
      </c>
      <c r="E38" s="129">
        <v>10.9</v>
      </c>
      <c r="F38" s="127">
        <v>0</v>
      </c>
      <c r="G38" s="127">
        <f t="shared" si="1"/>
        <v>10.9</v>
      </c>
    </row>
    <row r="39" spans="2:7" ht="12.75">
      <c r="B39" s="35" t="s">
        <v>444</v>
      </c>
      <c r="C39" s="36" t="s">
        <v>440</v>
      </c>
      <c r="D39" s="129">
        <v>383</v>
      </c>
      <c r="E39" s="129">
        <v>53</v>
      </c>
      <c r="F39" s="127">
        <f t="shared" si="0"/>
        <v>13.838120104438643</v>
      </c>
      <c r="G39" s="127">
        <f t="shared" si="1"/>
        <v>-330</v>
      </c>
    </row>
    <row r="40" spans="2:7" s="30" customFormat="1" ht="12.75">
      <c r="B40" s="31" t="s">
        <v>448</v>
      </c>
      <c r="C40" s="1" t="s">
        <v>393</v>
      </c>
      <c r="D40" s="130">
        <f>D41+D80+D82</f>
        <v>134175.7</v>
      </c>
      <c r="E40" s="130">
        <f>E41+E80+E82</f>
        <v>36667.4</v>
      </c>
      <c r="F40" s="125">
        <f t="shared" si="0"/>
        <v>27.327899165050002</v>
      </c>
      <c r="G40" s="125">
        <f t="shared" si="1"/>
        <v>-97508.30000000002</v>
      </c>
    </row>
    <row r="41" spans="2:7" ht="12.75">
      <c r="B41" s="24" t="s">
        <v>449</v>
      </c>
      <c r="C41" s="2" t="s">
        <v>394</v>
      </c>
      <c r="D41" s="128">
        <f>D42+D45+D49+D68</f>
        <v>134175.7</v>
      </c>
      <c r="E41" s="128">
        <f>E42+E45+E49+E68</f>
        <v>36830</v>
      </c>
      <c r="F41" s="127">
        <f t="shared" si="0"/>
        <v>27.449083552386906</v>
      </c>
      <c r="G41" s="127">
        <f t="shared" si="1"/>
        <v>-97345.70000000001</v>
      </c>
    </row>
    <row r="42" spans="2:7" s="30" customFormat="1" ht="12.75">
      <c r="B42" s="31" t="s">
        <v>450</v>
      </c>
      <c r="C42" s="10" t="s">
        <v>486</v>
      </c>
      <c r="D42" s="131">
        <f>D43+D44</f>
        <v>31301.4</v>
      </c>
      <c r="E42" s="131">
        <f>E43+E44</f>
        <v>7824.1</v>
      </c>
      <c r="F42" s="125">
        <f t="shared" si="0"/>
        <v>24.9960065683963</v>
      </c>
      <c r="G42" s="125">
        <f t="shared" si="1"/>
        <v>-23477.300000000003</v>
      </c>
    </row>
    <row r="43" spans="2:7" ht="12.75">
      <c r="B43" s="18" t="s">
        <v>451</v>
      </c>
      <c r="C43" s="13" t="s">
        <v>1</v>
      </c>
      <c r="D43" s="128">
        <v>28032</v>
      </c>
      <c r="E43" s="128">
        <v>7007.6</v>
      </c>
      <c r="F43" s="127">
        <f t="shared" si="0"/>
        <v>24.998573059360734</v>
      </c>
      <c r="G43" s="127">
        <f t="shared" si="1"/>
        <v>-21024.4</v>
      </c>
    </row>
    <row r="44" spans="2:7" ht="15" customHeight="1">
      <c r="B44" s="18" t="s">
        <v>189</v>
      </c>
      <c r="C44" s="13" t="s">
        <v>190</v>
      </c>
      <c r="D44" s="132">
        <v>3269.4</v>
      </c>
      <c r="E44" s="132">
        <v>816.5</v>
      </c>
      <c r="F44" s="127">
        <f t="shared" si="0"/>
        <v>24.974001345812685</v>
      </c>
      <c r="G44" s="127">
        <f t="shared" si="1"/>
        <v>-2452.9</v>
      </c>
    </row>
    <row r="45" spans="2:7" ht="12.75">
      <c r="B45" s="8" t="s">
        <v>292</v>
      </c>
      <c r="C45" s="10" t="s">
        <v>147</v>
      </c>
      <c r="D45" s="133">
        <f>D46</f>
        <v>3969.5</v>
      </c>
      <c r="E45" s="133">
        <f>E46</f>
        <v>1158.6</v>
      </c>
      <c r="F45" s="125">
        <f t="shared" si="0"/>
        <v>29.187555107696184</v>
      </c>
      <c r="G45" s="125">
        <f t="shared" si="1"/>
        <v>-2810.9</v>
      </c>
    </row>
    <row r="46" spans="2:7" ht="12.75">
      <c r="B46" s="39" t="s">
        <v>287</v>
      </c>
      <c r="C46" s="40" t="s">
        <v>481</v>
      </c>
      <c r="D46" s="128">
        <f>D47+D48</f>
        <v>3969.5</v>
      </c>
      <c r="E46" s="128">
        <f>E47+E48</f>
        <v>1158.6</v>
      </c>
      <c r="F46" s="127">
        <f t="shared" si="0"/>
        <v>29.187555107696184</v>
      </c>
      <c r="G46" s="127">
        <f t="shared" si="1"/>
        <v>-2810.9</v>
      </c>
    </row>
    <row r="47" spans="2:7" s="43" customFormat="1" ht="12.75">
      <c r="B47" s="41" t="s">
        <v>287</v>
      </c>
      <c r="C47" s="42" t="s">
        <v>148</v>
      </c>
      <c r="D47" s="134">
        <v>83.7</v>
      </c>
      <c r="E47" s="134">
        <v>0</v>
      </c>
      <c r="F47" s="127">
        <f t="shared" si="0"/>
        <v>0</v>
      </c>
      <c r="G47" s="127">
        <f t="shared" si="1"/>
        <v>-83.7</v>
      </c>
    </row>
    <row r="48" spans="2:7" s="43" customFormat="1" ht="25.5">
      <c r="B48" s="41" t="s">
        <v>287</v>
      </c>
      <c r="C48" s="42" t="s">
        <v>149</v>
      </c>
      <c r="D48" s="134">
        <v>3885.8</v>
      </c>
      <c r="E48" s="134">
        <v>1158.6</v>
      </c>
      <c r="F48" s="127">
        <f t="shared" si="0"/>
        <v>29.81625405321941</v>
      </c>
      <c r="G48" s="127">
        <f t="shared" si="1"/>
        <v>-2727.2000000000003</v>
      </c>
    </row>
    <row r="49" spans="2:7" s="30" customFormat="1" ht="12.75">
      <c r="B49" s="8" t="s">
        <v>452</v>
      </c>
      <c r="C49" s="10" t="s">
        <v>487</v>
      </c>
      <c r="D49" s="133">
        <f>D50+D51+D52+D53+D62+D63+D64</f>
        <v>92906.6</v>
      </c>
      <c r="E49" s="133">
        <f>E50+E51+E52+E53+E62+E63+E64</f>
        <v>25267.100000000002</v>
      </c>
      <c r="F49" s="125">
        <f t="shared" si="0"/>
        <v>27.196237942191402</v>
      </c>
      <c r="G49" s="125">
        <f t="shared" si="1"/>
        <v>-67639.5</v>
      </c>
    </row>
    <row r="50" spans="2:7" s="30" customFormat="1" ht="12.75">
      <c r="B50" s="25" t="s">
        <v>290</v>
      </c>
      <c r="C50" s="13" t="s">
        <v>191</v>
      </c>
      <c r="D50" s="128">
        <v>712.6</v>
      </c>
      <c r="E50" s="128">
        <v>160.2</v>
      </c>
      <c r="F50" s="127">
        <f t="shared" si="0"/>
        <v>22.481055290485543</v>
      </c>
      <c r="G50" s="127">
        <f t="shared" si="1"/>
        <v>-552.4000000000001</v>
      </c>
    </row>
    <row r="51" spans="2:7" s="30" customFormat="1" ht="25.5">
      <c r="B51" s="25" t="s">
        <v>291</v>
      </c>
      <c r="C51" s="13" t="s">
        <v>294</v>
      </c>
      <c r="D51" s="128">
        <v>87</v>
      </c>
      <c r="E51" s="128">
        <v>0</v>
      </c>
      <c r="F51" s="127">
        <f t="shared" si="0"/>
        <v>0</v>
      </c>
      <c r="G51" s="127">
        <f t="shared" si="1"/>
        <v>-87</v>
      </c>
    </row>
    <row r="52" spans="2:7" s="30" customFormat="1" ht="12.75">
      <c r="B52" s="18" t="s">
        <v>295</v>
      </c>
      <c r="C52" s="13" t="s">
        <v>296</v>
      </c>
      <c r="D52" s="128">
        <v>1877.7</v>
      </c>
      <c r="E52" s="128">
        <v>465.6</v>
      </c>
      <c r="F52" s="127">
        <f t="shared" si="0"/>
        <v>24.796293337593866</v>
      </c>
      <c r="G52" s="127">
        <f t="shared" si="1"/>
        <v>-1412.1</v>
      </c>
    </row>
    <row r="53" spans="2:7" ht="12.75">
      <c r="B53" s="25" t="s">
        <v>454</v>
      </c>
      <c r="C53" s="13" t="s">
        <v>173</v>
      </c>
      <c r="D53" s="128">
        <f>D54+D55+D56+D57+D58+D59+D60+D61</f>
        <v>9673.5</v>
      </c>
      <c r="E53" s="128">
        <f>E54+E55+E56+E57+E58+E59+E60+E61</f>
        <v>1929.8000000000002</v>
      </c>
      <c r="F53" s="127">
        <f t="shared" si="0"/>
        <v>19.949346151858173</v>
      </c>
      <c r="G53" s="127">
        <f t="shared" si="1"/>
        <v>-7743.7</v>
      </c>
    </row>
    <row r="54" spans="2:7" s="43" customFormat="1" ht="12.75">
      <c r="B54" s="44" t="s">
        <v>454</v>
      </c>
      <c r="C54" s="100" t="s">
        <v>150</v>
      </c>
      <c r="D54" s="134">
        <v>3313.4</v>
      </c>
      <c r="E54" s="134">
        <v>827.9</v>
      </c>
      <c r="F54" s="127">
        <f t="shared" si="0"/>
        <v>24.986418784330294</v>
      </c>
      <c r="G54" s="127">
        <f t="shared" si="1"/>
        <v>-2485.5</v>
      </c>
    </row>
    <row r="55" spans="2:7" s="43" customFormat="1" ht="25.5">
      <c r="B55" s="45" t="s">
        <v>454</v>
      </c>
      <c r="C55" s="100" t="s">
        <v>151</v>
      </c>
      <c r="D55" s="134">
        <v>250.2</v>
      </c>
      <c r="E55" s="134">
        <v>62.6</v>
      </c>
      <c r="F55" s="127">
        <f t="shared" si="0"/>
        <v>25.01998401278977</v>
      </c>
      <c r="G55" s="127">
        <f t="shared" si="1"/>
        <v>-187.6</v>
      </c>
    </row>
    <row r="56" spans="2:7" s="43" customFormat="1" ht="25.5">
      <c r="B56" s="45" t="s">
        <v>454</v>
      </c>
      <c r="C56" s="100" t="s">
        <v>152</v>
      </c>
      <c r="D56" s="134">
        <v>288</v>
      </c>
      <c r="E56" s="134">
        <v>63.6</v>
      </c>
      <c r="F56" s="127">
        <f t="shared" si="0"/>
        <v>22.083333333333332</v>
      </c>
      <c r="G56" s="127">
        <f t="shared" si="1"/>
        <v>-224.4</v>
      </c>
    </row>
    <row r="57" spans="2:7" s="30" customFormat="1" ht="12.75">
      <c r="B57" s="45" t="s">
        <v>454</v>
      </c>
      <c r="C57" s="100" t="s">
        <v>313</v>
      </c>
      <c r="D57" s="134">
        <v>863.9</v>
      </c>
      <c r="E57" s="134">
        <v>179.4</v>
      </c>
      <c r="F57" s="127">
        <f t="shared" si="0"/>
        <v>20.76629239495312</v>
      </c>
      <c r="G57" s="127">
        <f t="shared" si="1"/>
        <v>-684.5</v>
      </c>
    </row>
    <row r="58" spans="2:7" s="30" customFormat="1" ht="12.75">
      <c r="B58" s="45" t="s">
        <v>454</v>
      </c>
      <c r="C58" s="100" t="s">
        <v>314</v>
      </c>
      <c r="D58" s="134">
        <v>249.9</v>
      </c>
      <c r="E58" s="134">
        <v>65</v>
      </c>
      <c r="F58" s="127">
        <f t="shared" si="0"/>
        <v>26.010404161664663</v>
      </c>
      <c r="G58" s="127">
        <f t="shared" si="1"/>
        <v>-184.9</v>
      </c>
    </row>
    <row r="59" spans="2:7" s="30" customFormat="1" ht="51">
      <c r="B59" s="45" t="s">
        <v>454</v>
      </c>
      <c r="C59" s="101" t="s">
        <v>155</v>
      </c>
      <c r="D59" s="134">
        <v>10.8</v>
      </c>
      <c r="E59" s="134">
        <v>1.2</v>
      </c>
      <c r="F59" s="127">
        <f t="shared" si="0"/>
        <v>11.11111111111111</v>
      </c>
      <c r="G59" s="127">
        <f t="shared" si="1"/>
        <v>-9.600000000000001</v>
      </c>
    </row>
    <row r="60" spans="2:7" s="30" customFormat="1" ht="25.5">
      <c r="B60" s="45" t="s">
        <v>454</v>
      </c>
      <c r="C60" s="100" t="s">
        <v>385</v>
      </c>
      <c r="D60" s="134">
        <v>3719.5</v>
      </c>
      <c r="E60" s="134">
        <v>567.6</v>
      </c>
      <c r="F60" s="127">
        <f t="shared" si="0"/>
        <v>15.260115606936417</v>
      </c>
      <c r="G60" s="127">
        <f t="shared" si="1"/>
        <v>-3151.9</v>
      </c>
    </row>
    <row r="61" spans="2:7" ht="25.5">
      <c r="B61" s="45" t="s">
        <v>454</v>
      </c>
      <c r="C61" s="100" t="s">
        <v>145</v>
      </c>
      <c r="D61" s="134">
        <v>977.8</v>
      </c>
      <c r="E61" s="134">
        <v>162.5</v>
      </c>
      <c r="F61" s="127">
        <f t="shared" si="0"/>
        <v>16.618940478625486</v>
      </c>
      <c r="G61" s="127">
        <f t="shared" si="1"/>
        <v>-815.3</v>
      </c>
    </row>
    <row r="62" spans="2:7" ht="38.25">
      <c r="B62" s="32" t="s">
        <v>482</v>
      </c>
      <c r="C62" s="117" t="s">
        <v>485</v>
      </c>
      <c r="D62" s="135">
        <v>6037.6</v>
      </c>
      <c r="E62" s="135">
        <v>6037.6</v>
      </c>
      <c r="F62" s="127">
        <f t="shared" si="0"/>
        <v>100</v>
      </c>
      <c r="G62" s="127">
        <f t="shared" si="1"/>
        <v>0</v>
      </c>
    </row>
    <row r="63" spans="2:7" s="46" customFormat="1" ht="25.5">
      <c r="B63" s="21" t="s">
        <v>453</v>
      </c>
      <c r="C63" s="103" t="s">
        <v>146</v>
      </c>
      <c r="D63" s="136">
        <v>6431.2</v>
      </c>
      <c r="E63" s="136">
        <v>0</v>
      </c>
      <c r="F63" s="127">
        <f t="shared" si="0"/>
        <v>0</v>
      </c>
      <c r="G63" s="127">
        <f t="shared" si="1"/>
        <v>-6431.2</v>
      </c>
    </row>
    <row r="64" spans="2:7" ht="12.75">
      <c r="B64" s="25" t="s">
        <v>455</v>
      </c>
      <c r="C64" s="13" t="s">
        <v>126</v>
      </c>
      <c r="D64" s="128">
        <f>D65+D66+D67</f>
        <v>68087</v>
      </c>
      <c r="E64" s="128">
        <f>E65+E66+E67</f>
        <v>16673.9</v>
      </c>
      <c r="F64" s="127">
        <f t="shared" si="0"/>
        <v>24.48910952164143</v>
      </c>
      <c r="G64" s="127">
        <f t="shared" si="1"/>
        <v>-51413.1</v>
      </c>
    </row>
    <row r="65" spans="2:7" s="43" customFormat="1" ht="51">
      <c r="B65" s="44" t="s">
        <v>455</v>
      </c>
      <c r="C65" s="100" t="s">
        <v>184</v>
      </c>
      <c r="D65" s="134">
        <v>67970.2</v>
      </c>
      <c r="E65" s="134">
        <v>16673.9</v>
      </c>
      <c r="F65" s="127">
        <f t="shared" si="0"/>
        <v>24.53119161044105</v>
      </c>
      <c r="G65" s="127">
        <f t="shared" si="1"/>
        <v>-51296.299999999996</v>
      </c>
    </row>
    <row r="66" spans="2:7" s="43" customFormat="1" ht="25.5">
      <c r="B66" s="44" t="s">
        <v>455</v>
      </c>
      <c r="C66" s="100" t="s">
        <v>259</v>
      </c>
      <c r="D66" s="134">
        <v>66.8</v>
      </c>
      <c r="E66" s="134">
        <v>0</v>
      </c>
      <c r="F66" s="127">
        <f t="shared" si="0"/>
        <v>0</v>
      </c>
      <c r="G66" s="127">
        <f t="shared" si="1"/>
        <v>-66.8</v>
      </c>
    </row>
    <row r="67" spans="2:7" s="43" customFormat="1" ht="25.5">
      <c r="B67" s="45" t="s">
        <v>455</v>
      </c>
      <c r="C67" s="100" t="s">
        <v>153</v>
      </c>
      <c r="D67" s="134">
        <v>50</v>
      </c>
      <c r="E67" s="134">
        <v>0</v>
      </c>
      <c r="F67" s="127">
        <f t="shared" si="0"/>
        <v>0</v>
      </c>
      <c r="G67" s="127">
        <f t="shared" si="1"/>
        <v>-50</v>
      </c>
    </row>
    <row r="68" spans="2:7" ht="12.75">
      <c r="B68" s="37" t="s">
        <v>391</v>
      </c>
      <c r="C68" s="10" t="s">
        <v>293</v>
      </c>
      <c r="D68" s="125">
        <f>D69+D70+D71</f>
        <v>5998.2</v>
      </c>
      <c r="E68" s="125">
        <f>E69+E70+E71</f>
        <v>2580.2</v>
      </c>
      <c r="F68" s="125">
        <f t="shared" si="0"/>
        <v>43.016238204794774</v>
      </c>
      <c r="G68" s="125">
        <f t="shared" si="1"/>
        <v>-3418</v>
      </c>
    </row>
    <row r="69" spans="2:7" ht="25.5">
      <c r="B69" s="25" t="s">
        <v>181</v>
      </c>
      <c r="C69" s="13" t="s">
        <v>183</v>
      </c>
      <c r="D69" s="128">
        <v>2779</v>
      </c>
      <c r="E69" s="128">
        <v>611</v>
      </c>
      <c r="F69" s="127">
        <f t="shared" si="0"/>
        <v>21.986326016552717</v>
      </c>
      <c r="G69" s="127">
        <f t="shared" si="1"/>
        <v>-2168</v>
      </c>
    </row>
    <row r="70" spans="2:7" ht="24">
      <c r="B70" s="107" t="s">
        <v>14</v>
      </c>
      <c r="C70" s="108" t="s">
        <v>15</v>
      </c>
      <c r="D70" s="128">
        <v>819.2</v>
      </c>
      <c r="E70" s="128">
        <v>819.2</v>
      </c>
      <c r="F70" s="127">
        <f t="shared" si="0"/>
        <v>100</v>
      </c>
      <c r="G70" s="127">
        <f t="shared" si="1"/>
        <v>0</v>
      </c>
    </row>
    <row r="71" spans="2:7" ht="12.75">
      <c r="B71" s="104" t="s">
        <v>299</v>
      </c>
      <c r="C71" s="102" t="s">
        <v>300</v>
      </c>
      <c r="D71" s="127">
        <f>D72</f>
        <v>2400</v>
      </c>
      <c r="E71" s="127">
        <f>E72</f>
        <v>1150</v>
      </c>
      <c r="F71" s="127">
        <f t="shared" si="0"/>
        <v>47.91666666666667</v>
      </c>
      <c r="G71" s="127">
        <f t="shared" si="1"/>
        <v>-1250</v>
      </c>
    </row>
    <row r="72" spans="2:7" ht="25.5">
      <c r="B72" s="44"/>
      <c r="C72" s="116" t="s">
        <v>121</v>
      </c>
      <c r="D72" s="127">
        <f>D73+D74+D75+D76+D77+D78+D79</f>
        <v>2400</v>
      </c>
      <c r="E72" s="127">
        <f>E73+E74+E75+E76+E77+E78+E79</f>
        <v>1150</v>
      </c>
      <c r="F72" s="127">
        <f t="shared" si="0"/>
        <v>47.91666666666667</v>
      </c>
      <c r="G72" s="127">
        <f t="shared" si="1"/>
        <v>-1250</v>
      </c>
    </row>
    <row r="73" spans="2:7" ht="12.75">
      <c r="B73" s="44"/>
      <c r="C73" s="106" t="s">
        <v>309</v>
      </c>
      <c r="D73" s="137">
        <v>400</v>
      </c>
      <c r="E73" s="137">
        <v>400</v>
      </c>
      <c r="F73" s="127">
        <f t="shared" si="0"/>
        <v>100</v>
      </c>
      <c r="G73" s="127">
        <f t="shared" si="1"/>
        <v>0</v>
      </c>
    </row>
    <row r="74" spans="2:7" ht="12.75">
      <c r="B74" s="44"/>
      <c r="C74" s="106" t="s">
        <v>304</v>
      </c>
      <c r="D74" s="137">
        <v>400</v>
      </c>
      <c r="E74" s="137">
        <v>400</v>
      </c>
      <c r="F74" s="127">
        <f t="shared" si="0"/>
        <v>100</v>
      </c>
      <c r="G74" s="127">
        <f t="shared" si="1"/>
        <v>0</v>
      </c>
    </row>
    <row r="75" spans="2:7" ht="12.75">
      <c r="B75" s="44"/>
      <c r="C75" s="106" t="s">
        <v>310</v>
      </c>
      <c r="D75" s="137">
        <v>88</v>
      </c>
      <c r="E75" s="137">
        <v>0</v>
      </c>
      <c r="F75" s="127">
        <f t="shared" si="0"/>
        <v>0</v>
      </c>
      <c r="G75" s="127">
        <f t="shared" si="1"/>
        <v>-88</v>
      </c>
    </row>
    <row r="76" spans="2:7" ht="12.75">
      <c r="B76" s="44"/>
      <c r="C76" s="106" t="s">
        <v>308</v>
      </c>
      <c r="D76" s="137">
        <v>350</v>
      </c>
      <c r="E76" s="137">
        <v>350</v>
      </c>
      <c r="F76" s="127">
        <f t="shared" si="0"/>
        <v>100</v>
      </c>
      <c r="G76" s="127">
        <f t="shared" si="1"/>
        <v>0</v>
      </c>
    </row>
    <row r="77" spans="2:7" ht="12.75">
      <c r="B77" s="44"/>
      <c r="C77" s="106" t="s">
        <v>305</v>
      </c>
      <c r="D77" s="137">
        <v>262</v>
      </c>
      <c r="E77" s="137">
        <v>0</v>
      </c>
      <c r="F77" s="127">
        <f t="shared" si="0"/>
        <v>0</v>
      </c>
      <c r="G77" s="127">
        <f t="shared" si="1"/>
        <v>-262</v>
      </c>
    </row>
    <row r="78" spans="2:7" ht="12.75">
      <c r="B78" s="44"/>
      <c r="C78" s="106" t="s">
        <v>306</v>
      </c>
      <c r="D78" s="137">
        <v>150</v>
      </c>
      <c r="E78" s="137">
        <v>0</v>
      </c>
      <c r="F78" s="127">
        <f>E78/D78*100</f>
        <v>0</v>
      </c>
      <c r="G78" s="127">
        <f aca="true" t="shared" si="2" ref="G78:G83">E78-D78</f>
        <v>-150</v>
      </c>
    </row>
    <row r="79" spans="2:7" ht="12.75">
      <c r="B79" s="44"/>
      <c r="C79" s="106" t="s">
        <v>307</v>
      </c>
      <c r="D79" s="137">
        <v>750</v>
      </c>
      <c r="E79" s="137">
        <v>0</v>
      </c>
      <c r="F79" s="127">
        <f>E79/D79*100</f>
        <v>0</v>
      </c>
      <c r="G79" s="127">
        <f t="shared" si="2"/>
        <v>-750</v>
      </c>
    </row>
    <row r="80" spans="2:7" ht="12.75">
      <c r="B80" s="122" t="s">
        <v>250</v>
      </c>
      <c r="C80" s="123" t="s">
        <v>249</v>
      </c>
      <c r="D80" s="125">
        <f>D81</f>
        <v>0</v>
      </c>
      <c r="E80" s="125">
        <f>E81</f>
        <v>26.4</v>
      </c>
      <c r="F80" s="125">
        <v>0</v>
      </c>
      <c r="G80" s="125">
        <f t="shared" si="2"/>
        <v>26.4</v>
      </c>
    </row>
    <row r="81" spans="2:7" ht="12.75">
      <c r="B81" s="119" t="s">
        <v>156</v>
      </c>
      <c r="C81" s="118" t="s">
        <v>157</v>
      </c>
      <c r="D81" s="127">
        <v>0</v>
      </c>
      <c r="E81" s="127">
        <v>26.4</v>
      </c>
      <c r="F81" s="127">
        <v>0</v>
      </c>
      <c r="G81" s="127">
        <f t="shared" si="2"/>
        <v>26.4</v>
      </c>
    </row>
    <row r="82" spans="2:7" ht="12.75">
      <c r="B82" s="122" t="s">
        <v>252</v>
      </c>
      <c r="C82" s="123" t="s">
        <v>251</v>
      </c>
      <c r="D82" s="125">
        <f>D83</f>
        <v>0</v>
      </c>
      <c r="E82" s="125">
        <f>E83</f>
        <v>-189</v>
      </c>
      <c r="F82" s="125">
        <v>0</v>
      </c>
      <c r="G82" s="125">
        <f t="shared" si="2"/>
        <v>-189</v>
      </c>
    </row>
    <row r="83" spans="2:7" ht="16.5" customHeight="1">
      <c r="B83" s="119" t="s">
        <v>483</v>
      </c>
      <c r="C83" s="121" t="s">
        <v>484</v>
      </c>
      <c r="D83" s="126">
        <v>0</v>
      </c>
      <c r="E83" s="126">
        <v>-189</v>
      </c>
      <c r="F83" s="126">
        <v>0</v>
      </c>
      <c r="G83" s="127">
        <f t="shared" si="2"/>
        <v>-189</v>
      </c>
    </row>
  </sheetData>
  <sheetProtection/>
  <mergeCells count="1">
    <mergeCell ref="B5:C5"/>
  </mergeCells>
  <printOptions/>
  <pageMargins left="0.68" right="0.23" top="0.62" bottom="0.2" header="0.89" footer="0.22"/>
  <pageSetup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2:H176"/>
  <sheetViews>
    <sheetView workbookViewId="0" topLeftCell="B13">
      <selection activeCell="F59" sqref="F59"/>
    </sheetView>
  </sheetViews>
  <sheetFormatPr defaultColWidth="9.00390625" defaultRowHeight="12.75"/>
  <cols>
    <col min="1" max="1" width="9.125" style="49" customWidth="1"/>
    <col min="2" max="2" width="78.625" style="62" customWidth="1"/>
    <col min="3" max="3" width="5.125" style="49" customWidth="1"/>
    <col min="4" max="4" width="5.25390625" style="49" customWidth="1"/>
    <col min="5" max="5" width="13.625" style="49" customWidth="1"/>
    <col min="6" max="6" width="11.25390625" style="49" customWidth="1"/>
    <col min="7" max="7" width="12.625" style="49" customWidth="1"/>
    <col min="8" max="8" width="13.00390625" style="49" customWidth="1"/>
    <col min="9" max="16384" width="9.125" style="49" customWidth="1"/>
  </cols>
  <sheetData>
    <row r="2" spans="3:8" ht="12.75">
      <c r="C2" s="47"/>
      <c r="D2" s="47"/>
      <c r="H2" s="48" t="s">
        <v>548</v>
      </c>
    </row>
    <row r="3" spans="4:8" ht="12.75" customHeight="1">
      <c r="D3" s="143"/>
      <c r="H3" s="105" t="s">
        <v>129</v>
      </c>
    </row>
    <row r="4" spans="4:8" ht="12.75" customHeight="1">
      <c r="D4" s="143"/>
      <c r="H4" s="105" t="s">
        <v>241</v>
      </c>
    </row>
    <row r="5" spans="2:4" ht="12.75">
      <c r="B5" s="70"/>
      <c r="C5" s="51"/>
      <c r="D5" s="51"/>
    </row>
    <row r="6" spans="2:8" ht="12.75">
      <c r="B6" s="263" t="s">
        <v>550</v>
      </c>
      <c r="C6" s="263"/>
      <c r="D6" s="263"/>
      <c r="E6" s="263"/>
      <c r="F6" s="263"/>
      <c r="G6" s="263"/>
      <c r="H6" s="263"/>
    </row>
    <row r="7" spans="2:4" ht="12.75">
      <c r="B7" s="262"/>
      <c r="C7" s="262"/>
      <c r="D7" s="262"/>
    </row>
    <row r="8" spans="2:8" ht="35.25" customHeight="1">
      <c r="B8" s="72" t="s">
        <v>456</v>
      </c>
      <c r="C8" s="28" t="s">
        <v>99</v>
      </c>
      <c r="D8" s="28" t="s">
        <v>63</v>
      </c>
      <c r="E8" s="8" t="s">
        <v>237</v>
      </c>
      <c r="F8" s="8" t="s">
        <v>238</v>
      </c>
      <c r="G8" s="8" t="s">
        <v>239</v>
      </c>
      <c r="H8" s="8" t="s">
        <v>255</v>
      </c>
    </row>
    <row r="9" spans="2:8" ht="12.75">
      <c r="B9" s="57" t="s">
        <v>100</v>
      </c>
      <c r="C9" s="58"/>
      <c r="D9" s="58"/>
      <c r="E9" s="109">
        <v>179850.7</v>
      </c>
      <c r="F9" s="109">
        <v>41184.7</v>
      </c>
      <c r="G9" s="109">
        <v>22.899382654612964</v>
      </c>
      <c r="H9" s="109">
        <v>138666</v>
      </c>
    </row>
    <row r="10" spans="2:8" ht="12.75">
      <c r="B10" s="66" t="s">
        <v>102</v>
      </c>
      <c r="C10" s="52" t="s">
        <v>64</v>
      </c>
      <c r="D10" s="53"/>
      <c r="E10" s="109">
        <v>20626.3</v>
      </c>
      <c r="F10" s="109">
        <v>5433.1</v>
      </c>
      <c r="G10" s="109">
        <v>26.340642771607126</v>
      </c>
      <c r="H10" s="109">
        <v>15193.2</v>
      </c>
    </row>
    <row r="11" spans="2:8" ht="25.5">
      <c r="B11" s="55" t="s">
        <v>175</v>
      </c>
      <c r="C11" s="53" t="s">
        <v>64</v>
      </c>
      <c r="D11" s="53" t="s">
        <v>65</v>
      </c>
      <c r="E11" s="110">
        <v>916.5</v>
      </c>
      <c r="F11" s="110">
        <v>335</v>
      </c>
      <c r="G11" s="110">
        <v>36.55210038188761</v>
      </c>
      <c r="H11" s="110">
        <v>581.5</v>
      </c>
    </row>
    <row r="12" spans="2:8" ht="25.5">
      <c r="B12" s="59" t="s">
        <v>109</v>
      </c>
      <c r="C12" s="53" t="s">
        <v>64</v>
      </c>
      <c r="D12" s="53" t="s">
        <v>66</v>
      </c>
      <c r="E12" s="110">
        <v>337.5</v>
      </c>
      <c r="F12" s="110">
        <v>70.3</v>
      </c>
      <c r="G12" s="110">
        <v>20.82962962962963</v>
      </c>
      <c r="H12" s="110">
        <v>267.2</v>
      </c>
    </row>
    <row r="13" spans="2:8" ht="38.25">
      <c r="B13" s="59" t="s">
        <v>117</v>
      </c>
      <c r="C13" s="53" t="s">
        <v>64</v>
      </c>
      <c r="D13" s="53" t="s">
        <v>67</v>
      </c>
      <c r="E13" s="110">
        <v>14799.1</v>
      </c>
      <c r="F13" s="110">
        <v>3334.9</v>
      </c>
      <c r="G13" s="110">
        <v>22.534478448013733</v>
      </c>
      <c r="H13" s="110">
        <v>11464.2</v>
      </c>
    </row>
    <row r="14" spans="2:8" ht="25.5">
      <c r="B14" s="59" t="s">
        <v>476</v>
      </c>
      <c r="C14" s="53" t="s">
        <v>64</v>
      </c>
      <c r="D14" s="53" t="s">
        <v>68</v>
      </c>
      <c r="E14" s="110">
        <v>2367.8</v>
      </c>
      <c r="F14" s="110">
        <v>554.4</v>
      </c>
      <c r="G14" s="110">
        <v>23.414139707745584</v>
      </c>
      <c r="H14" s="110">
        <v>1813.4</v>
      </c>
    </row>
    <row r="15" spans="2:8" ht="12.75">
      <c r="B15" s="59" t="s">
        <v>458</v>
      </c>
      <c r="C15" s="53" t="s">
        <v>64</v>
      </c>
      <c r="D15" s="53" t="s">
        <v>51</v>
      </c>
      <c r="E15" s="110">
        <v>35</v>
      </c>
      <c r="F15" s="110">
        <v>0</v>
      </c>
      <c r="G15" s="110">
        <v>0</v>
      </c>
      <c r="H15" s="110">
        <v>35</v>
      </c>
    </row>
    <row r="16" spans="2:8" ht="12.75">
      <c r="B16" s="59" t="s">
        <v>459</v>
      </c>
      <c r="C16" s="53" t="s">
        <v>64</v>
      </c>
      <c r="D16" s="53" t="s">
        <v>52</v>
      </c>
      <c r="E16" s="110">
        <v>2155.4</v>
      </c>
      <c r="F16" s="110">
        <v>1138.5</v>
      </c>
      <c r="G16" s="110">
        <v>52.820822121183994</v>
      </c>
      <c r="H16" s="110">
        <v>1016.9</v>
      </c>
    </row>
    <row r="17" spans="2:8" ht="12.75">
      <c r="B17" s="64" t="s">
        <v>474</v>
      </c>
      <c r="C17" s="52" t="s">
        <v>69</v>
      </c>
      <c r="D17" s="52"/>
      <c r="E17" s="109">
        <v>722.6</v>
      </c>
      <c r="F17" s="109">
        <v>160.2</v>
      </c>
      <c r="G17" s="109">
        <v>22.169941876556877</v>
      </c>
      <c r="H17" s="109">
        <v>562.4</v>
      </c>
    </row>
    <row r="18" spans="2:8" ht="12.75">
      <c r="B18" s="55" t="s">
        <v>303</v>
      </c>
      <c r="C18" s="53" t="s">
        <v>69</v>
      </c>
      <c r="D18" s="53" t="s">
        <v>302</v>
      </c>
      <c r="E18" s="110">
        <v>712.6</v>
      </c>
      <c r="F18" s="110">
        <v>160.2</v>
      </c>
      <c r="G18" s="110">
        <v>22.481055290485543</v>
      </c>
      <c r="H18" s="110">
        <v>552.4</v>
      </c>
    </row>
    <row r="19" spans="2:8" ht="12.75">
      <c r="B19" s="55" t="s">
        <v>473</v>
      </c>
      <c r="C19" s="53" t="s">
        <v>69</v>
      </c>
      <c r="D19" s="53" t="s">
        <v>70</v>
      </c>
      <c r="E19" s="110">
        <v>10</v>
      </c>
      <c r="F19" s="110">
        <v>0</v>
      </c>
      <c r="G19" s="110">
        <v>0</v>
      </c>
      <c r="H19" s="110">
        <v>10</v>
      </c>
    </row>
    <row r="20" spans="2:8" ht="12.75">
      <c r="B20" s="66" t="s">
        <v>475</v>
      </c>
      <c r="C20" s="52" t="s">
        <v>71</v>
      </c>
      <c r="D20" s="52"/>
      <c r="E20" s="109">
        <v>10</v>
      </c>
      <c r="F20" s="109">
        <v>6.5</v>
      </c>
      <c r="G20" s="109">
        <v>65</v>
      </c>
      <c r="H20" s="109">
        <v>3.5</v>
      </c>
    </row>
    <row r="21" spans="2:8" ht="25.5">
      <c r="B21" s="55" t="s">
        <v>122</v>
      </c>
      <c r="C21" s="53" t="s">
        <v>71</v>
      </c>
      <c r="D21" s="53" t="s">
        <v>72</v>
      </c>
      <c r="E21" s="110">
        <v>10</v>
      </c>
      <c r="F21" s="110">
        <v>6.5</v>
      </c>
      <c r="G21" s="110">
        <v>65</v>
      </c>
      <c r="H21" s="110">
        <v>3.5</v>
      </c>
    </row>
    <row r="22" spans="2:8" ht="12.75">
      <c r="B22" s="66" t="s">
        <v>460</v>
      </c>
      <c r="C22" s="52" t="s">
        <v>73</v>
      </c>
      <c r="D22" s="52"/>
      <c r="E22" s="109">
        <v>3388</v>
      </c>
      <c r="F22" s="109">
        <v>134.8</v>
      </c>
      <c r="G22" s="109">
        <v>3.97874852420307</v>
      </c>
      <c r="H22" s="109">
        <v>3253.2</v>
      </c>
    </row>
    <row r="23" spans="2:8" ht="12.75">
      <c r="B23" s="55" t="s">
        <v>54</v>
      </c>
      <c r="C23" s="53" t="s">
        <v>73</v>
      </c>
      <c r="D23" s="53" t="s">
        <v>53</v>
      </c>
      <c r="E23" s="110">
        <v>55</v>
      </c>
      <c r="F23" s="110">
        <v>0</v>
      </c>
      <c r="G23" s="110">
        <v>0</v>
      </c>
      <c r="H23" s="110">
        <v>55</v>
      </c>
    </row>
    <row r="24" spans="2:8" ht="12.75">
      <c r="B24" s="55" t="s">
        <v>62</v>
      </c>
      <c r="C24" s="53" t="s">
        <v>73</v>
      </c>
      <c r="D24" s="53" t="s">
        <v>61</v>
      </c>
      <c r="E24" s="110">
        <v>400</v>
      </c>
      <c r="F24" s="110">
        <v>0</v>
      </c>
      <c r="G24" s="110">
        <v>0</v>
      </c>
      <c r="H24" s="110">
        <v>400</v>
      </c>
    </row>
    <row r="25" spans="2:8" ht="12.75">
      <c r="B25" s="55" t="s">
        <v>298</v>
      </c>
      <c r="C25" s="53" t="s">
        <v>73</v>
      </c>
      <c r="D25" s="53" t="s">
        <v>297</v>
      </c>
      <c r="E25" s="110">
        <v>2933</v>
      </c>
      <c r="F25" s="110">
        <v>134.8</v>
      </c>
      <c r="G25" s="110">
        <v>4.595976815547222</v>
      </c>
      <c r="H25" s="110">
        <v>2798.2</v>
      </c>
    </row>
    <row r="26" spans="2:8" ht="12.75">
      <c r="B26" s="66" t="s">
        <v>461</v>
      </c>
      <c r="C26" s="52" t="s">
        <v>74</v>
      </c>
      <c r="D26" s="52"/>
      <c r="E26" s="109">
        <v>1033</v>
      </c>
      <c r="F26" s="109">
        <v>0</v>
      </c>
      <c r="G26" s="109">
        <v>0</v>
      </c>
      <c r="H26" s="109">
        <v>1033</v>
      </c>
    </row>
    <row r="27" spans="2:8" ht="12.75">
      <c r="B27" s="55" t="s">
        <v>382</v>
      </c>
      <c r="C27" s="53" t="s">
        <v>74</v>
      </c>
      <c r="D27" s="53" t="s">
        <v>381</v>
      </c>
      <c r="E27" s="110">
        <v>526.3</v>
      </c>
      <c r="F27" s="110">
        <v>0</v>
      </c>
      <c r="G27" s="110">
        <v>0</v>
      </c>
      <c r="H27" s="110">
        <v>526.3</v>
      </c>
    </row>
    <row r="28" spans="2:8" ht="12.75">
      <c r="B28" s="55" t="s">
        <v>205</v>
      </c>
      <c r="C28" s="53" t="s">
        <v>74</v>
      </c>
      <c r="D28" s="53" t="s">
        <v>204</v>
      </c>
      <c r="E28" s="110">
        <v>406.7</v>
      </c>
      <c r="F28" s="110">
        <v>0</v>
      </c>
      <c r="G28" s="110">
        <v>0</v>
      </c>
      <c r="H28" s="110">
        <v>406.7</v>
      </c>
    </row>
    <row r="29" spans="2:8" ht="12.75">
      <c r="B29" s="55" t="s">
        <v>55</v>
      </c>
      <c r="C29" s="53" t="s">
        <v>74</v>
      </c>
      <c r="D29" s="53" t="s">
        <v>56</v>
      </c>
      <c r="E29" s="110">
        <v>100</v>
      </c>
      <c r="F29" s="110">
        <v>0</v>
      </c>
      <c r="G29" s="110">
        <v>0</v>
      </c>
      <c r="H29" s="110">
        <v>100</v>
      </c>
    </row>
    <row r="30" spans="2:8" ht="12.75">
      <c r="B30" s="66" t="s">
        <v>462</v>
      </c>
      <c r="C30" s="52" t="s">
        <v>75</v>
      </c>
      <c r="D30" s="52"/>
      <c r="E30" s="109">
        <v>118537.1</v>
      </c>
      <c r="F30" s="109">
        <v>31060.5</v>
      </c>
      <c r="G30" s="109">
        <v>26.203188706320635</v>
      </c>
      <c r="H30" s="109">
        <v>87476.6</v>
      </c>
    </row>
    <row r="31" spans="2:8" ht="12.75">
      <c r="B31" s="55" t="s">
        <v>463</v>
      </c>
      <c r="C31" s="53" t="s">
        <v>75</v>
      </c>
      <c r="D31" s="53" t="s">
        <v>76</v>
      </c>
      <c r="E31" s="110">
        <v>21358</v>
      </c>
      <c r="F31" s="110">
        <v>5968.8</v>
      </c>
      <c r="G31" s="110">
        <v>27.94643693229703</v>
      </c>
      <c r="H31" s="110">
        <v>15389.2</v>
      </c>
    </row>
    <row r="32" spans="2:8" ht="12.75">
      <c r="B32" s="55" t="s">
        <v>464</v>
      </c>
      <c r="C32" s="53" t="s">
        <v>75</v>
      </c>
      <c r="D32" s="53" t="s">
        <v>77</v>
      </c>
      <c r="E32" s="110">
        <v>94697.5</v>
      </c>
      <c r="F32" s="110">
        <v>24845.3</v>
      </c>
      <c r="G32" s="110">
        <v>26.236489875656694</v>
      </c>
      <c r="H32" s="110">
        <v>69852.2</v>
      </c>
    </row>
    <row r="33" spans="2:8" ht="12.75">
      <c r="B33" s="55" t="s">
        <v>123</v>
      </c>
      <c r="C33" s="53" t="s">
        <v>75</v>
      </c>
      <c r="D33" s="53" t="s">
        <v>78</v>
      </c>
      <c r="E33" s="110">
        <v>1485.2</v>
      </c>
      <c r="F33" s="110">
        <v>16.9</v>
      </c>
      <c r="G33" s="110">
        <v>1.1378938863452732</v>
      </c>
      <c r="H33" s="110">
        <v>1468.3</v>
      </c>
    </row>
    <row r="34" spans="2:8" ht="12.75">
      <c r="B34" s="90" t="s">
        <v>465</v>
      </c>
      <c r="C34" s="53" t="s">
        <v>75</v>
      </c>
      <c r="D34" s="53" t="s">
        <v>79</v>
      </c>
      <c r="E34" s="110">
        <v>996.4</v>
      </c>
      <c r="F34" s="110">
        <v>229.5</v>
      </c>
      <c r="G34" s="110">
        <v>23.032918506623844</v>
      </c>
      <c r="H34" s="110">
        <v>766.9</v>
      </c>
    </row>
    <row r="35" spans="2:8" ht="12.75">
      <c r="B35" s="66" t="s">
        <v>466</v>
      </c>
      <c r="C35" s="52" t="s">
        <v>80</v>
      </c>
      <c r="D35" s="52"/>
      <c r="E35" s="109">
        <v>9214.6</v>
      </c>
      <c r="F35" s="109">
        <v>1917.6</v>
      </c>
      <c r="G35" s="109">
        <v>20.810452976797688</v>
      </c>
      <c r="H35" s="109">
        <v>7297</v>
      </c>
    </row>
    <row r="36" spans="2:8" ht="12.75">
      <c r="B36" s="55" t="s">
        <v>467</v>
      </c>
      <c r="C36" s="53" t="s">
        <v>80</v>
      </c>
      <c r="D36" s="53" t="s">
        <v>81</v>
      </c>
      <c r="E36" s="110">
        <v>9214.6</v>
      </c>
      <c r="F36" s="110">
        <v>1917.6</v>
      </c>
      <c r="G36" s="110">
        <v>20.810452976797688</v>
      </c>
      <c r="H36" s="110">
        <v>7297</v>
      </c>
    </row>
    <row r="37" spans="2:8" ht="12.75">
      <c r="B37" s="66" t="s">
        <v>469</v>
      </c>
      <c r="C37" s="52" t="s">
        <v>82</v>
      </c>
      <c r="D37" s="52"/>
      <c r="E37" s="142">
        <v>20899.7</v>
      </c>
      <c r="F37" s="109">
        <v>1607.5</v>
      </c>
      <c r="G37" s="109">
        <v>7.691497964085607</v>
      </c>
      <c r="H37" s="109">
        <v>19292.2</v>
      </c>
    </row>
    <row r="38" spans="2:8" ht="12.75">
      <c r="B38" s="55" t="s">
        <v>50</v>
      </c>
      <c r="C38" s="53" t="s">
        <v>82</v>
      </c>
      <c r="D38" s="53" t="s">
        <v>83</v>
      </c>
      <c r="E38" s="110">
        <v>2125.3</v>
      </c>
      <c r="F38" s="110">
        <v>666.8</v>
      </c>
      <c r="G38" s="110">
        <v>31.374394203171313</v>
      </c>
      <c r="H38" s="110">
        <v>1458.5</v>
      </c>
    </row>
    <row r="39" spans="2:8" ht="12.75">
      <c r="B39" s="55" t="s">
        <v>470</v>
      </c>
      <c r="C39" s="53" t="s">
        <v>82</v>
      </c>
      <c r="D39" s="53" t="s">
        <v>84</v>
      </c>
      <c r="E39" s="144">
        <v>6535.5</v>
      </c>
      <c r="F39" s="110">
        <v>26.9</v>
      </c>
      <c r="G39" s="110">
        <v>0.41159819447632157</v>
      </c>
      <c r="H39" s="110">
        <v>6508.6</v>
      </c>
    </row>
    <row r="40" spans="2:8" ht="12.75">
      <c r="B40" s="55" t="s">
        <v>125</v>
      </c>
      <c r="C40" s="53" t="s">
        <v>82</v>
      </c>
      <c r="D40" s="53" t="s">
        <v>85</v>
      </c>
      <c r="E40" s="144">
        <v>11343.1</v>
      </c>
      <c r="F40" s="110">
        <v>730.5</v>
      </c>
      <c r="G40" s="110">
        <v>6.4400384374641835</v>
      </c>
      <c r="H40" s="110">
        <v>10612.6</v>
      </c>
    </row>
    <row r="41" spans="2:8" ht="12.75">
      <c r="B41" s="55" t="s">
        <v>471</v>
      </c>
      <c r="C41" s="53" t="s">
        <v>82</v>
      </c>
      <c r="D41" s="53" t="s">
        <v>86</v>
      </c>
      <c r="E41" s="110">
        <v>910.8</v>
      </c>
      <c r="F41" s="110">
        <v>183.3</v>
      </c>
      <c r="G41" s="110">
        <v>20.12516469038208</v>
      </c>
      <c r="H41" s="110">
        <v>727.5</v>
      </c>
    </row>
    <row r="42" spans="2:8" ht="12.75">
      <c r="B42" s="66" t="s">
        <v>124</v>
      </c>
      <c r="C42" s="52" t="s">
        <v>87</v>
      </c>
      <c r="D42" s="52"/>
      <c r="E42" s="109">
        <v>106</v>
      </c>
      <c r="F42" s="109">
        <v>36.6</v>
      </c>
      <c r="G42" s="109">
        <v>34.528301886792455</v>
      </c>
      <c r="H42" s="109">
        <v>69.4</v>
      </c>
    </row>
    <row r="43" spans="2:8" ht="12.75">
      <c r="B43" s="55" t="s">
        <v>443</v>
      </c>
      <c r="C43" s="53" t="s">
        <v>87</v>
      </c>
      <c r="D43" s="53" t="s">
        <v>442</v>
      </c>
      <c r="E43" s="110">
        <v>106</v>
      </c>
      <c r="F43" s="110">
        <v>36.6</v>
      </c>
      <c r="G43" s="110">
        <v>34.528301886792455</v>
      </c>
      <c r="H43" s="110">
        <v>69.4</v>
      </c>
    </row>
    <row r="44" spans="2:8" ht="25.5">
      <c r="B44" s="66" t="s">
        <v>58</v>
      </c>
      <c r="C44" s="52" t="s">
        <v>57</v>
      </c>
      <c r="D44" s="52"/>
      <c r="E44" s="109">
        <v>5313.4</v>
      </c>
      <c r="F44" s="109">
        <v>827.9</v>
      </c>
      <c r="G44" s="109">
        <v>15.581360334249258</v>
      </c>
      <c r="H44" s="109">
        <v>4485.5</v>
      </c>
    </row>
    <row r="45" spans="2:8" ht="25.5">
      <c r="B45" s="55" t="s">
        <v>60</v>
      </c>
      <c r="C45" s="53" t="s">
        <v>57</v>
      </c>
      <c r="D45" s="53" t="s">
        <v>59</v>
      </c>
      <c r="E45" s="110">
        <v>3313.4</v>
      </c>
      <c r="F45" s="110">
        <v>827.9</v>
      </c>
      <c r="G45" s="110">
        <v>24.986418784330294</v>
      </c>
      <c r="H45" s="110">
        <v>2485.5</v>
      </c>
    </row>
    <row r="46" spans="2:8" ht="12.75">
      <c r="B46" s="55" t="s">
        <v>19</v>
      </c>
      <c r="C46" s="53" t="s">
        <v>57</v>
      </c>
      <c r="D46" s="53" t="s">
        <v>20</v>
      </c>
      <c r="E46" s="141">
        <v>2000</v>
      </c>
      <c r="F46" s="110">
        <v>0</v>
      </c>
      <c r="G46" s="110">
        <v>0</v>
      </c>
      <c r="H46" s="110">
        <v>2000</v>
      </c>
    </row>
    <row r="47" spans="7:8" ht="12.75">
      <c r="G47" s="139"/>
      <c r="H47" s="139"/>
    </row>
    <row r="48" spans="7:8" ht="12.75">
      <c r="G48" s="139"/>
      <c r="H48" s="139"/>
    </row>
    <row r="49" spans="7:8" ht="12.75">
      <c r="G49" s="139"/>
      <c r="H49" s="139"/>
    </row>
    <row r="50" spans="5:8" ht="12.75">
      <c r="E50" s="56"/>
      <c r="G50" s="139"/>
      <c r="H50" s="139"/>
    </row>
    <row r="51" spans="7:8" ht="12.75">
      <c r="G51" s="139"/>
      <c r="H51" s="139"/>
    </row>
    <row r="52" spans="7:8" ht="12.75">
      <c r="G52" s="139"/>
      <c r="H52" s="139"/>
    </row>
    <row r="53" spans="7:8" ht="12.75">
      <c r="G53" s="139"/>
      <c r="H53" s="139"/>
    </row>
    <row r="54" spans="7:8" ht="12.75">
      <c r="G54" s="139"/>
      <c r="H54" s="139"/>
    </row>
    <row r="55" spans="7:8" ht="12.75">
      <c r="G55" s="139"/>
      <c r="H55" s="139"/>
    </row>
    <row r="56" spans="7:8" ht="12.75">
      <c r="G56" s="139"/>
      <c r="H56" s="139"/>
    </row>
    <row r="57" spans="7:8" ht="12.75">
      <c r="G57" s="139"/>
      <c r="H57" s="139"/>
    </row>
    <row r="58" spans="7:8" ht="12.75">
      <c r="G58" s="139"/>
      <c r="H58" s="139"/>
    </row>
    <row r="59" spans="7:8" ht="12.75">
      <c r="G59" s="139"/>
      <c r="H59" s="139"/>
    </row>
    <row r="60" spans="7:8" ht="12.75">
      <c r="G60" s="139"/>
      <c r="H60" s="139"/>
    </row>
    <row r="61" spans="7:8" ht="12.75">
      <c r="G61" s="139"/>
      <c r="H61" s="139"/>
    </row>
    <row r="62" spans="7:8" ht="12.75">
      <c r="G62" s="139"/>
      <c r="H62" s="139"/>
    </row>
    <row r="63" spans="7:8" ht="12.75">
      <c r="G63" s="139"/>
      <c r="H63" s="139"/>
    </row>
    <row r="64" spans="7:8" ht="12.75">
      <c r="G64" s="139"/>
      <c r="H64" s="139"/>
    </row>
    <row r="65" spans="7:8" ht="12.75">
      <c r="G65" s="139"/>
      <c r="H65" s="139"/>
    </row>
    <row r="66" spans="7:8" ht="12.75">
      <c r="G66" s="139"/>
      <c r="H66" s="139"/>
    </row>
    <row r="67" spans="7:8" ht="12.75">
      <c r="G67" s="139"/>
      <c r="H67" s="139"/>
    </row>
    <row r="68" spans="7:8" ht="12.75">
      <c r="G68" s="139"/>
      <c r="H68" s="139"/>
    </row>
    <row r="69" spans="7:8" ht="12.75">
      <c r="G69" s="139"/>
      <c r="H69" s="139"/>
    </row>
    <row r="70" spans="7:8" ht="12.75">
      <c r="G70" s="139"/>
      <c r="H70" s="139"/>
    </row>
    <row r="71" spans="7:8" ht="12.75">
      <c r="G71" s="139"/>
      <c r="H71" s="139"/>
    </row>
    <row r="72" spans="7:8" ht="12.75">
      <c r="G72" s="139"/>
      <c r="H72" s="139"/>
    </row>
    <row r="73" spans="7:8" ht="12.75">
      <c r="G73" s="139"/>
      <c r="H73" s="139"/>
    </row>
    <row r="74" spans="7:8" ht="12.75">
      <c r="G74" s="139"/>
      <c r="H74" s="139"/>
    </row>
    <row r="75" spans="7:8" ht="12.75">
      <c r="G75" s="139"/>
      <c r="H75" s="139"/>
    </row>
    <row r="76" spans="7:8" ht="12.75">
      <c r="G76" s="139"/>
      <c r="H76" s="139"/>
    </row>
    <row r="77" spans="7:8" ht="12.75">
      <c r="G77" s="139"/>
      <c r="H77" s="139"/>
    </row>
    <row r="78" spans="7:8" ht="12.75">
      <c r="G78" s="139"/>
      <c r="H78" s="139"/>
    </row>
    <row r="79" spans="7:8" ht="12.75">
      <c r="G79" s="139"/>
      <c r="H79" s="139"/>
    </row>
    <row r="80" spans="7:8" ht="12.75">
      <c r="G80" s="139"/>
      <c r="H80" s="139"/>
    </row>
    <row r="81" spans="7:8" ht="12.75">
      <c r="G81" s="139"/>
      <c r="H81" s="139"/>
    </row>
    <row r="82" spans="7:8" ht="12.75">
      <c r="G82" s="139"/>
      <c r="H82" s="139"/>
    </row>
    <row r="83" spans="7:8" ht="12.75">
      <c r="G83" s="139"/>
      <c r="H83" s="139"/>
    </row>
    <row r="84" spans="7:8" ht="12.75">
      <c r="G84" s="139"/>
      <c r="H84" s="139"/>
    </row>
    <row r="85" spans="7:8" ht="12.75">
      <c r="G85" s="139"/>
      <c r="H85" s="139"/>
    </row>
    <row r="86" spans="7:8" ht="12.75">
      <c r="G86" s="139"/>
      <c r="H86" s="139"/>
    </row>
    <row r="87" spans="7:8" ht="12.75">
      <c r="G87" s="139"/>
      <c r="H87" s="139"/>
    </row>
    <row r="88" spans="7:8" ht="12.75">
      <c r="G88" s="139"/>
      <c r="H88" s="139"/>
    </row>
    <row r="89" spans="7:8" ht="12.75">
      <c r="G89" s="139"/>
      <c r="H89" s="139"/>
    </row>
    <row r="90" spans="7:8" ht="12.75">
      <c r="G90" s="139"/>
      <c r="H90" s="139"/>
    </row>
    <row r="91" spans="7:8" ht="12.75">
      <c r="G91" s="139"/>
      <c r="H91" s="139"/>
    </row>
    <row r="92" spans="7:8" ht="12.75">
      <c r="G92" s="139"/>
      <c r="H92" s="139"/>
    </row>
    <row r="93" spans="7:8" ht="12.75">
      <c r="G93" s="139"/>
      <c r="H93" s="139"/>
    </row>
    <row r="94" spans="7:8" ht="12.75">
      <c r="G94" s="139"/>
      <c r="H94" s="139"/>
    </row>
    <row r="95" spans="7:8" ht="12.75">
      <c r="G95" s="139"/>
      <c r="H95" s="139"/>
    </row>
    <row r="96" spans="7:8" ht="12.75">
      <c r="G96" s="139"/>
      <c r="H96" s="139"/>
    </row>
    <row r="97" spans="7:8" ht="12.75">
      <c r="G97" s="139"/>
      <c r="H97" s="139"/>
    </row>
    <row r="98" spans="7:8" ht="12.75">
      <c r="G98" s="139"/>
      <c r="H98" s="139"/>
    </row>
    <row r="99" spans="7:8" ht="12.75">
      <c r="G99" s="139"/>
      <c r="H99" s="139"/>
    </row>
    <row r="100" spans="7:8" ht="12.75">
      <c r="G100" s="139"/>
      <c r="H100" s="139"/>
    </row>
    <row r="101" spans="7:8" ht="12.75">
      <c r="G101" s="139"/>
      <c r="H101" s="139"/>
    </row>
    <row r="102" spans="7:8" ht="12.75">
      <c r="G102" s="139"/>
      <c r="H102" s="139"/>
    </row>
    <row r="103" spans="7:8" ht="12.75">
      <c r="G103" s="139"/>
      <c r="H103" s="139"/>
    </row>
    <row r="104" spans="7:8" ht="12.75">
      <c r="G104" s="139"/>
      <c r="H104" s="139"/>
    </row>
    <row r="105" spans="7:8" ht="12.75">
      <c r="G105" s="139"/>
      <c r="H105" s="139"/>
    </row>
    <row r="106" spans="7:8" ht="12.75">
      <c r="G106" s="139"/>
      <c r="H106" s="139"/>
    </row>
    <row r="107" spans="7:8" ht="12.75">
      <c r="G107" s="139"/>
      <c r="H107" s="139"/>
    </row>
    <row r="108" spans="7:8" ht="12.75">
      <c r="G108" s="139"/>
      <c r="H108" s="139"/>
    </row>
    <row r="109" spans="7:8" ht="12.75">
      <c r="G109" s="139"/>
      <c r="H109" s="139"/>
    </row>
    <row r="110" spans="7:8" ht="12.75">
      <c r="G110" s="139"/>
      <c r="H110" s="139"/>
    </row>
    <row r="111" spans="7:8" ht="12.75">
      <c r="G111" s="139"/>
      <c r="H111" s="139"/>
    </row>
    <row r="112" spans="7:8" ht="12.75">
      <c r="G112" s="139"/>
      <c r="H112" s="139"/>
    </row>
    <row r="113" spans="7:8" ht="12.75">
      <c r="G113" s="139"/>
      <c r="H113" s="139"/>
    </row>
    <row r="114" spans="7:8" ht="12.75">
      <c r="G114" s="139"/>
      <c r="H114" s="139"/>
    </row>
    <row r="115" spans="7:8" ht="12.75">
      <c r="G115" s="139"/>
      <c r="H115" s="139"/>
    </row>
    <row r="116" spans="7:8" ht="12.75">
      <c r="G116" s="139"/>
      <c r="H116" s="139"/>
    </row>
    <row r="117" spans="7:8" ht="12.75">
      <c r="G117" s="139"/>
      <c r="H117" s="139"/>
    </row>
    <row r="118" spans="7:8" ht="12.75">
      <c r="G118" s="139"/>
      <c r="H118" s="139"/>
    </row>
    <row r="119" spans="7:8" ht="12.75">
      <c r="G119" s="139"/>
      <c r="H119" s="139"/>
    </row>
    <row r="120" spans="7:8" ht="12.75">
      <c r="G120" s="139"/>
      <c r="H120" s="139"/>
    </row>
    <row r="121" spans="7:8" ht="12.75">
      <c r="G121" s="139"/>
      <c r="H121" s="139"/>
    </row>
    <row r="122" spans="7:8" ht="12.75">
      <c r="G122" s="139"/>
      <c r="H122" s="139"/>
    </row>
    <row r="123" spans="7:8" ht="12.75">
      <c r="G123" s="139"/>
      <c r="H123" s="139"/>
    </row>
    <row r="124" spans="7:8" ht="12.75">
      <c r="G124" s="139"/>
      <c r="H124" s="139"/>
    </row>
    <row r="125" spans="7:8" ht="12.75">
      <c r="G125" s="139"/>
      <c r="H125" s="139"/>
    </row>
    <row r="126" spans="7:8" ht="12.75">
      <c r="G126" s="139"/>
      <c r="H126" s="139"/>
    </row>
    <row r="127" spans="7:8" ht="12.75">
      <c r="G127" s="139"/>
      <c r="H127" s="139"/>
    </row>
    <row r="128" spans="7:8" ht="12.75">
      <c r="G128" s="139"/>
      <c r="H128" s="139"/>
    </row>
    <row r="129" spans="7:8" ht="12.75">
      <c r="G129" s="139"/>
      <c r="H129" s="139"/>
    </row>
    <row r="130" spans="7:8" ht="12.75">
      <c r="G130" s="139"/>
      <c r="H130" s="139"/>
    </row>
    <row r="131" spans="7:8" ht="12.75">
      <c r="G131" s="139"/>
      <c r="H131" s="139"/>
    </row>
    <row r="132" spans="7:8" ht="12.75">
      <c r="G132" s="139"/>
      <c r="H132" s="139"/>
    </row>
    <row r="133" spans="7:8" ht="12.75">
      <c r="G133" s="139"/>
      <c r="H133" s="139"/>
    </row>
    <row r="134" spans="7:8" ht="12.75">
      <c r="G134" s="139"/>
      <c r="H134" s="139"/>
    </row>
    <row r="135" spans="7:8" ht="12.75">
      <c r="G135" s="139"/>
      <c r="H135" s="139"/>
    </row>
    <row r="136" spans="7:8" ht="12.75">
      <c r="G136" s="139"/>
      <c r="H136" s="139"/>
    </row>
    <row r="137" spans="7:8" ht="12.75">
      <c r="G137" s="139"/>
      <c r="H137" s="139"/>
    </row>
    <row r="138" spans="7:8" ht="12.75">
      <c r="G138" s="139"/>
      <c r="H138" s="139"/>
    </row>
    <row r="139" spans="7:8" ht="12.75">
      <c r="G139" s="139"/>
      <c r="H139" s="139"/>
    </row>
    <row r="140" spans="7:8" ht="12.75">
      <c r="G140" s="139"/>
      <c r="H140" s="139"/>
    </row>
    <row r="141" spans="7:8" ht="12.75">
      <c r="G141" s="139"/>
      <c r="H141" s="139"/>
    </row>
    <row r="142" spans="7:8" ht="12.75">
      <c r="G142" s="139"/>
      <c r="H142" s="139"/>
    </row>
    <row r="143" spans="7:8" ht="12.75">
      <c r="G143" s="139"/>
      <c r="H143" s="139"/>
    </row>
    <row r="144" spans="7:8" ht="12.75">
      <c r="G144" s="139"/>
      <c r="H144" s="139"/>
    </row>
    <row r="145" spans="7:8" ht="12.75">
      <c r="G145" s="139"/>
      <c r="H145" s="139"/>
    </row>
    <row r="146" spans="7:8" ht="12.75">
      <c r="G146" s="139"/>
      <c r="H146" s="139"/>
    </row>
    <row r="147" spans="7:8" ht="12.75">
      <c r="G147" s="139"/>
      <c r="H147" s="139"/>
    </row>
    <row r="148" spans="7:8" ht="12.75">
      <c r="G148" s="139"/>
      <c r="H148" s="139"/>
    </row>
    <row r="149" spans="7:8" ht="12.75">
      <c r="G149" s="139"/>
      <c r="H149" s="139"/>
    </row>
    <row r="150" spans="7:8" ht="12.75">
      <c r="G150" s="139"/>
      <c r="H150" s="139"/>
    </row>
    <row r="151" spans="7:8" ht="12.75">
      <c r="G151" s="139"/>
      <c r="H151" s="139"/>
    </row>
    <row r="152" spans="7:8" ht="12.75">
      <c r="G152" s="139"/>
      <c r="H152" s="139"/>
    </row>
    <row r="153" spans="7:8" ht="12.75">
      <c r="G153" s="139"/>
      <c r="H153" s="139"/>
    </row>
    <row r="154" spans="7:8" ht="12.75">
      <c r="G154" s="139"/>
      <c r="H154" s="139"/>
    </row>
    <row r="155" spans="7:8" ht="12.75">
      <c r="G155" s="139"/>
      <c r="H155" s="139"/>
    </row>
    <row r="156" spans="7:8" ht="12.75">
      <c r="G156" s="139"/>
      <c r="H156" s="139"/>
    </row>
    <row r="157" spans="7:8" ht="12.75">
      <c r="G157" s="139"/>
      <c r="H157" s="139"/>
    </row>
    <row r="158" spans="7:8" ht="12.75">
      <c r="G158" s="139"/>
      <c r="H158" s="139"/>
    </row>
    <row r="159" spans="7:8" ht="12.75">
      <c r="G159" s="139"/>
      <c r="H159" s="139"/>
    </row>
    <row r="160" spans="7:8" ht="12.75">
      <c r="G160" s="139"/>
      <c r="H160" s="139"/>
    </row>
    <row r="161" spans="7:8" ht="12.75">
      <c r="G161" s="139"/>
      <c r="H161" s="139"/>
    </row>
    <row r="162" spans="7:8" ht="12.75">
      <c r="G162" s="139"/>
      <c r="H162" s="139"/>
    </row>
    <row r="163" spans="7:8" ht="12.75">
      <c r="G163" s="139"/>
      <c r="H163" s="139"/>
    </row>
    <row r="164" spans="7:8" ht="12.75">
      <c r="G164" s="139"/>
      <c r="H164" s="139"/>
    </row>
    <row r="165" spans="7:8" ht="12.75">
      <c r="G165" s="139"/>
      <c r="H165" s="139"/>
    </row>
    <row r="166" spans="7:8" ht="12.75">
      <c r="G166" s="139"/>
      <c r="H166" s="139"/>
    </row>
    <row r="167" spans="7:8" ht="12.75">
      <c r="G167" s="139"/>
      <c r="H167" s="139"/>
    </row>
    <row r="168" spans="7:8" ht="12.75">
      <c r="G168" s="139"/>
      <c r="H168" s="139"/>
    </row>
    <row r="169" spans="7:8" ht="12.75">
      <c r="G169" s="139"/>
      <c r="H169" s="139"/>
    </row>
    <row r="170" spans="7:8" ht="12.75">
      <c r="G170" s="139"/>
      <c r="H170" s="139"/>
    </row>
    <row r="171" spans="7:8" ht="12.75">
      <c r="G171" s="139"/>
      <c r="H171" s="139"/>
    </row>
    <row r="172" spans="7:8" ht="12.75">
      <c r="G172" s="139"/>
      <c r="H172" s="139"/>
    </row>
    <row r="173" spans="7:8" ht="12.75">
      <c r="G173" s="139"/>
      <c r="H173" s="139"/>
    </row>
    <row r="174" spans="7:8" ht="12.75">
      <c r="G174" s="139"/>
      <c r="H174" s="139"/>
    </row>
    <row r="175" spans="7:8" ht="12.75">
      <c r="G175" s="139"/>
      <c r="H175" s="139"/>
    </row>
    <row r="176" spans="7:8" ht="12.75">
      <c r="G176" s="139"/>
      <c r="H176" s="139"/>
    </row>
  </sheetData>
  <sheetProtection/>
  <autoFilter ref="B8:D46"/>
  <mergeCells count="2">
    <mergeCell ref="B7:D7"/>
    <mergeCell ref="B6:H6"/>
  </mergeCells>
  <printOptions/>
  <pageMargins left="0.84" right="0.2" top="0.78" bottom="0.27" header="0.2" footer="0.2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2:M638"/>
  <sheetViews>
    <sheetView workbookViewId="0" topLeftCell="B154">
      <selection activeCell="I515" sqref="I515"/>
    </sheetView>
  </sheetViews>
  <sheetFormatPr defaultColWidth="9.00390625" defaultRowHeight="12.75"/>
  <cols>
    <col min="1" max="1" width="9.125" style="49" customWidth="1"/>
    <col min="2" max="2" width="92.125" style="62" customWidth="1"/>
    <col min="3" max="3" width="5.125" style="49" customWidth="1"/>
    <col min="4" max="4" width="5.25390625" style="49" customWidth="1"/>
    <col min="5" max="5" width="10.25390625" style="49" customWidth="1"/>
    <col min="6" max="6" width="7.125" style="49" customWidth="1"/>
    <col min="7" max="7" width="3.375" style="49" customWidth="1"/>
    <col min="8" max="8" width="13.625" style="49" customWidth="1"/>
    <col min="9" max="9" width="11.25390625" style="49" customWidth="1"/>
    <col min="10" max="10" width="12.625" style="49" customWidth="1"/>
    <col min="11" max="11" width="13.00390625" style="49" customWidth="1"/>
    <col min="12" max="16384" width="9.125" style="49" customWidth="1"/>
  </cols>
  <sheetData>
    <row r="2" spans="3:11" ht="12.75">
      <c r="C2" s="47"/>
      <c r="D2" s="47"/>
      <c r="E2" s="47"/>
      <c r="F2" s="47"/>
      <c r="G2" s="47"/>
      <c r="K2" s="48" t="s">
        <v>555</v>
      </c>
    </row>
    <row r="3" spans="4:11" ht="12.75" customHeight="1">
      <c r="D3" s="50"/>
      <c r="E3" s="50"/>
      <c r="F3" s="50"/>
      <c r="G3" s="50"/>
      <c r="K3" s="105" t="s">
        <v>129</v>
      </c>
    </row>
    <row r="4" spans="4:11" ht="12.75" customHeight="1">
      <c r="D4" s="50"/>
      <c r="E4" s="50"/>
      <c r="F4" s="50"/>
      <c r="G4" s="50"/>
      <c r="K4" s="105" t="s">
        <v>241</v>
      </c>
    </row>
    <row r="5" spans="2:7" ht="12.75">
      <c r="B5" s="70"/>
      <c r="C5" s="51"/>
      <c r="D5" s="51"/>
      <c r="E5" s="51"/>
      <c r="F5" s="51"/>
      <c r="G5" s="51"/>
    </row>
    <row r="6" spans="2:11" ht="33" customHeight="1">
      <c r="B6" s="263" t="s">
        <v>551</v>
      </c>
      <c r="C6" s="263"/>
      <c r="D6" s="263"/>
      <c r="E6" s="263"/>
      <c r="F6" s="263"/>
      <c r="G6" s="263"/>
      <c r="H6" s="263"/>
      <c r="I6" s="263"/>
      <c r="J6" s="263"/>
      <c r="K6" s="263"/>
    </row>
    <row r="7" spans="2:7" ht="12.75">
      <c r="B7" s="262"/>
      <c r="C7" s="262"/>
      <c r="D7" s="262"/>
      <c r="E7" s="262"/>
      <c r="F7" s="262"/>
      <c r="G7" s="262"/>
    </row>
    <row r="8" spans="2:11" ht="35.25" customHeight="1">
      <c r="B8" s="72" t="s">
        <v>456</v>
      </c>
      <c r="C8" s="28" t="s">
        <v>99</v>
      </c>
      <c r="D8" s="28" t="s">
        <v>63</v>
      </c>
      <c r="E8" s="28" t="s">
        <v>88</v>
      </c>
      <c r="F8" s="28" t="s">
        <v>472</v>
      </c>
      <c r="G8" s="29" t="s">
        <v>89</v>
      </c>
      <c r="H8" s="8" t="s">
        <v>237</v>
      </c>
      <c r="I8" s="8" t="s">
        <v>238</v>
      </c>
      <c r="J8" s="8" t="s">
        <v>239</v>
      </c>
      <c r="K8" s="8" t="s">
        <v>255</v>
      </c>
    </row>
    <row r="9" spans="2:11" ht="12.75">
      <c r="B9" s="57" t="s">
        <v>100</v>
      </c>
      <c r="C9" s="58"/>
      <c r="D9" s="58"/>
      <c r="E9" s="58"/>
      <c r="F9" s="58"/>
      <c r="G9" s="58"/>
      <c r="H9" s="109">
        <f>H14+H140+H155+H163+H183+H207+H362+H402+H486+H494</f>
        <v>179850.7</v>
      </c>
      <c r="I9" s="109">
        <f>I14+I140+I155+I163+I183+I207+I362+I402+I486+I494</f>
        <v>41184.7</v>
      </c>
      <c r="J9" s="109">
        <f>I9/H9*100</f>
        <v>22.899382654612964</v>
      </c>
      <c r="K9" s="109">
        <f>H9-I9</f>
        <v>138666</v>
      </c>
    </row>
    <row r="10" spans="2:11" ht="12.75">
      <c r="B10" s="57" t="s">
        <v>98</v>
      </c>
      <c r="C10" s="58"/>
      <c r="D10" s="58"/>
      <c r="E10" s="58"/>
      <c r="F10" s="58"/>
      <c r="G10" s="58">
        <v>1</v>
      </c>
      <c r="H10" s="109">
        <f>H363</f>
        <v>2779</v>
      </c>
      <c r="I10" s="109">
        <f>I363</f>
        <v>600.9</v>
      </c>
      <c r="J10" s="109">
        <f aca="true" t="shared" si="0" ref="J10:J73">I10/H10*100</f>
        <v>21.622885930190716</v>
      </c>
      <c r="K10" s="109">
        <f aca="true" t="shared" si="1" ref="K10:K73">H10-I10</f>
        <v>2178.1</v>
      </c>
    </row>
    <row r="11" spans="2:11" ht="12.75">
      <c r="B11" s="57" t="s">
        <v>101</v>
      </c>
      <c r="C11" s="58"/>
      <c r="D11" s="58"/>
      <c r="E11" s="58"/>
      <c r="F11" s="58"/>
      <c r="G11" s="58">
        <v>2</v>
      </c>
      <c r="H11" s="109">
        <f>H15+H141+H156+H164+H184+H208+H364+H403+H487+H495</f>
        <v>76976.40000000001</v>
      </c>
      <c r="I11" s="109">
        <f>I15+I141+I156+I164+I184+I208+I364+I403+I487+I495</f>
        <v>19210.899999999998</v>
      </c>
      <c r="J11" s="109">
        <f t="shared" si="0"/>
        <v>24.95686989778685</v>
      </c>
      <c r="K11" s="109">
        <f t="shared" si="1"/>
        <v>57765.500000000015</v>
      </c>
    </row>
    <row r="12" spans="2:11" ht="12.75">
      <c r="B12" s="57" t="s">
        <v>90</v>
      </c>
      <c r="C12" s="58"/>
      <c r="D12" s="58"/>
      <c r="E12" s="58"/>
      <c r="F12" s="58"/>
      <c r="G12" s="58">
        <v>3</v>
      </c>
      <c r="H12" s="109">
        <f>H16+H209+H365+H404+H496</f>
        <v>92438.9</v>
      </c>
      <c r="I12" s="109">
        <f>I16+I209+I365+I404+I496</f>
        <v>20393.499999999996</v>
      </c>
      <c r="J12" s="109">
        <f t="shared" si="0"/>
        <v>22.061599607957252</v>
      </c>
      <c r="K12" s="109">
        <f t="shared" si="1"/>
        <v>72045.4</v>
      </c>
    </row>
    <row r="13" spans="2:11" ht="12.75">
      <c r="B13" s="57" t="s">
        <v>91</v>
      </c>
      <c r="C13" s="58"/>
      <c r="D13" s="58"/>
      <c r="E13" s="58"/>
      <c r="F13" s="58"/>
      <c r="G13" s="58">
        <v>4</v>
      </c>
      <c r="H13" s="109">
        <f>H17+H142+H405</f>
        <v>7656.400000000001</v>
      </c>
      <c r="I13" s="109">
        <f>I17+I142+I405</f>
        <v>979.4000000000001</v>
      </c>
      <c r="J13" s="109">
        <f t="shared" si="0"/>
        <v>12.791912648241993</v>
      </c>
      <c r="K13" s="109">
        <f t="shared" si="1"/>
        <v>6677</v>
      </c>
    </row>
    <row r="14" spans="2:11" ht="12.75">
      <c r="B14" s="66" t="s">
        <v>102</v>
      </c>
      <c r="C14" s="52" t="s">
        <v>64</v>
      </c>
      <c r="D14" s="53"/>
      <c r="E14" s="53"/>
      <c r="F14" s="53"/>
      <c r="G14" s="53"/>
      <c r="H14" s="109">
        <v>20626.3</v>
      </c>
      <c r="I14" s="109">
        <f>I18+I24+I40+I56+I68+I74</f>
        <v>5433.1</v>
      </c>
      <c r="J14" s="109">
        <f t="shared" si="0"/>
        <v>26.340642771607126</v>
      </c>
      <c r="K14" s="109">
        <f t="shared" si="1"/>
        <v>15193.199999999999</v>
      </c>
    </row>
    <row r="15" spans="2:11" ht="12.75">
      <c r="B15" s="59" t="s">
        <v>101</v>
      </c>
      <c r="C15" s="28"/>
      <c r="D15" s="53"/>
      <c r="E15" s="53"/>
      <c r="F15" s="53"/>
      <c r="G15" s="53" t="s">
        <v>94</v>
      </c>
      <c r="H15" s="110">
        <v>19019</v>
      </c>
      <c r="I15" s="110">
        <f>I23+I29+I33+I36+I39+I45+I48+I51+I55+I61+I64+I67+I73+I83+I91+I99+I107+I111+I114+I117+I123+I129+I134+I139</f>
        <v>4470.6</v>
      </c>
      <c r="J15" s="110">
        <f t="shared" si="0"/>
        <v>23.505967716494034</v>
      </c>
      <c r="K15" s="110">
        <f t="shared" si="1"/>
        <v>14548.4</v>
      </c>
    </row>
    <row r="16" spans="2:11" ht="12.75">
      <c r="B16" s="59" t="s">
        <v>90</v>
      </c>
      <c r="C16" s="28"/>
      <c r="D16" s="53"/>
      <c r="E16" s="53"/>
      <c r="F16" s="53"/>
      <c r="G16" s="53" t="s">
        <v>174</v>
      </c>
      <c r="H16" s="110">
        <v>788.1</v>
      </c>
      <c r="I16" s="110">
        <f>I84+I87+I92+I95+I100+I103</f>
        <v>143.3</v>
      </c>
      <c r="J16" s="110">
        <f t="shared" si="0"/>
        <v>18.182971704098467</v>
      </c>
      <c r="K16" s="110">
        <f t="shared" si="1"/>
        <v>644.8</v>
      </c>
    </row>
    <row r="17" spans="2:11" ht="12.75">
      <c r="B17" s="59" t="s">
        <v>91</v>
      </c>
      <c r="C17" s="28"/>
      <c r="D17" s="28"/>
      <c r="E17" s="28"/>
      <c r="F17" s="28"/>
      <c r="G17" s="28">
        <v>4</v>
      </c>
      <c r="H17" s="110">
        <v>819.2</v>
      </c>
      <c r="I17" s="110">
        <f>I79</f>
        <v>819.2</v>
      </c>
      <c r="J17" s="110">
        <f t="shared" si="0"/>
        <v>100</v>
      </c>
      <c r="K17" s="110">
        <f t="shared" si="1"/>
        <v>0</v>
      </c>
    </row>
    <row r="18" spans="2:11" ht="25.5">
      <c r="B18" s="55" t="s">
        <v>175</v>
      </c>
      <c r="C18" s="53" t="s">
        <v>64</v>
      </c>
      <c r="D18" s="53" t="s">
        <v>65</v>
      </c>
      <c r="E18" s="53"/>
      <c r="F18" s="53"/>
      <c r="G18" s="53"/>
      <c r="H18" s="110">
        <v>916.5</v>
      </c>
      <c r="I18" s="110">
        <f>I19</f>
        <v>335</v>
      </c>
      <c r="J18" s="110">
        <f t="shared" si="0"/>
        <v>36.55210038188761</v>
      </c>
      <c r="K18" s="110">
        <f t="shared" si="1"/>
        <v>581.5</v>
      </c>
    </row>
    <row r="19" spans="2:11" ht="12.75">
      <c r="B19" s="59" t="s">
        <v>103</v>
      </c>
      <c r="C19" s="53" t="s">
        <v>64</v>
      </c>
      <c r="D19" s="53" t="s">
        <v>65</v>
      </c>
      <c r="E19" s="53" t="s">
        <v>104</v>
      </c>
      <c r="F19" s="53"/>
      <c r="G19" s="53"/>
      <c r="H19" s="110">
        <v>916.5</v>
      </c>
      <c r="I19" s="110">
        <f>I20</f>
        <v>335</v>
      </c>
      <c r="J19" s="110">
        <f t="shared" si="0"/>
        <v>36.55210038188761</v>
      </c>
      <c r="K19" s="110">
        <f t="shared" si="1"/>
        <v>581.5</v>
      </c>
    </row>
    <row r="20" spans="2:11" ht="12.75">
      <c r="B20" s="55" t="s">
        <v>132</v>
      </c>
      <c r="C20" s="53" t="s">
        <v>64</v>
      </c>
      <c r="D20" s="53" t="s">
        <v>65</v>
      </c>
      <c r="E20" s="53" t="s">
        <v>105</v>
      </c>
      <c r="F20" s="53"/>
      <c r="G20" s="53"/>
      <c r="H20" s="110">
        <v>916.5</v>
      </c>
      <c r="I20" s="110">
        <f>I21</f>
        <v>335</v>
      </c>
      <c r="J20" s="110">
        <f t="shared" si="0"/>
        <v>36.55210038188761</v>
      </c>
      <c r="K20" s="110">
        <f t="shared" si="1"/>
        <v>581.5</v>
      </c>
    </row>
    <row r="21" spans="2:11" ht="38.25">
      <c r="B21" s="55" t="s">
        <v>106</v>
      </c>
      <c r="C21" s="53" t="s">
        <v>64</v>
      </c>
      <c r="D21" s="53" t="s">
        <v>65</v>
      </c>
      <c r="E21" s="53" t="s">
        <v>105</v>
      </c>
      <c r="F21" s="53" t="s">
        <v>373</v>
      </c>
      <c r="G21" s="53"/>
      <c r="H21" s="110">
        <v>916.5</v>
      </c>
      <c r="I21" s="110">
        <f>I22</f>
        <v>335</v>
      </c>
      <c r="J21" s="110">
        <f t="shared" si="0"/>
        <v>36.55210038188761</v>
      </c>
      <c r="K21" s="110">
        <f t="shared" si="1"/>
        <v>581.5</v>
      </c>
    </row>
    <row r="22" spans="2:11" ht="12.75">
      <c r="B22" s="55" t="s">
        <v>107</v>
      </c>
      <c r="C22" s="53" t="s">
        <v>64</v>
      </c>
      <c r="D22" s="53" t="s">
        <v>65</v>
      </c>
      <c r="E22" s="53" t="s">
        <v>105</v>
      </c>
      <c r="F22" s="53" t="s">
        <v>108</v>
      </c>
      <c r="G22" s="53"/>
      <c r="H22" s="110">
        <v>916.5</v>
      </c>
      <c r="I22" s="110">
        <f>I23</f>
        <v>335</v>
      </c>
      <c r="J22" s="110">
        <f t="shared" si="0"/>
        <v>36.55210038188761</v>
      </c>
      <c r="K22" s="110">
        <f t="shared" si="1"/>
        <v>581.5</v>
      </c>
    </row>
    <row r="23" spans="2:11" ht="12.75">
      <c r="B23" s="55" t="s">
        <v>101</v>
      </c>
      <c r="C23" s="53" t="s">
        <v>64</v>
      </c>
      <c r="D23" s="53" t="s">
        <v>65</v>
      </c>
      <c r="E23" s="53" t="s">
        <v>105</v>
      </c>
      <c r="F23" s="53" t="s">
        <v>108</v>
      </c>
      <c r="G23" s="53">
        <v>2</v>
      </c>
      <c r="H23" s="110">
        <v>916.5</v>
      </c>
      <c r="I23" s="110">
        <v>335</v>
      </c>
      <c r="J23" s="110">
        <f t="shared" si="0"/>
        <v>36.55210038188761</v>
      </c>
      <c r="K23" s="110">
        <f t="shared" si="1"/>
        <v>581.5</v>
      </c>
    </row>
    <row r="24" spans="2:11" ht="25.5">
      <c r="B24" s="59" t="s">
        <v>109</v>
      </c>
      <c r="C24" s="53" t="s">
        <v>64</v>
      </c>
      <c r="D24" s="53" t="s">
        <v>66</v>
      </c>
      <c r="E24" s="79"/>
      <c r="F24" s="53"/>
      <c r="G24" s="53"/>
      <c r="H24" s="110">
        <v>337.5</v>
      </c>
      <c r="I24" s="110">
        <f>I25</f>
        <v>70.3</v>
      </c>
      <c r="J24" s="110">
        <f t="shared" si="0"/>
        <v>20.82962962962963</v>
      </c>
      <c r="K24" s="110">
        <f t="shared" si="1"/>
        <v>267.2</v>
      </c>
    </row>
    <row r="25" spans="2:11" ht="12.75">
      <c r="B25" s="59" t="s">
        <v>103</v>
      </c>
      <c r="C25" s="53" t="s">
        <v>64</v>
      </c>
      <c r="D25" s="53" t="s">
        <v>66</v>
      </c>
      <c r="E25" s="79" t="s">
        <v>104</v>
      </c>
      <c r="F25" s="53"/>
      <c r="G25" s="53"/>
      <c r="H25" s="110">
        <v>337.5</v>
      </c>
      <c r="I25" s="110">
        <f>I26+I30</f>
        <v>70.3</v>
      </c>
      <c r="J25" s="110">
        <f t="shared" si="0"/>
        <v>20.82962962962963</v>
      </c>
      <c r="K25" s="110">
        <f t="shared" si="1"/>
        <v>267.2</v>
      </c>
    </row>
    <row r="26" spans="2:11" ht="12.75">
      <c r="B26" s="55" t="s">
        <v>439</v>
      </c>
      <c r="C26" s="53" t="s">
        <v>64</v>
      </c>
      <c r="D26" s="53" t="s">
        <v>66</v>
      </c>
      <c r="E26" s="79" t="s">
        <v>110</v>
      </c>
      <c r="F26" s="53"/>
      <c r="G26" s="53"/>
      <c r="H26" s="110">
        <v>81.7</v>
      </c>
      <c r="I26" s="110">
        <f>I27</f>
        <v>6.1</v>
      </c>
      <c r="J26" s="110">
        <f t="shared" si="0"/>
        <v>7.466340269277845</v>
      </c>
      <c r="K26" s="110">
        <f t="shared" si="1"/>
        <v>75.60000000000001</v>
      </c>
    </row>
    <row r="27" spans="2:11" ht="38.25">
      <c r="B27" s="55" t="s">
        <v>106</v>
      </c>
      <c r="C27" s="53" t="s">
        <v>64</v>
      </c>
      <c r="D27" s="53" t="s">
        <v>66</v>
      </c>
      <c r="E27" s="79" t="s">
        <v>110</v>
      </c>
      <c r="F27" s="53" t="s">
        <v>373</v>
      </c>
      <c r="G27" s="53"/>
      <c r="H27" s="110">
        <v>81.7</v>
      </c>
      <c r="I27" s="110">
        <f>I28</f>
        <v>6.1</v>
      </c>
      <c r="J27" s="110">
        <f t="shared" si="0"/>
        <v>7.466340269277845</v>
      </c>
      <c r="K27" s="110">
        <f t="shared" si="1"/>
        <v>75.60000000000001</v>
      </c>
    </row>
    <row r="28" spans="2:11" ht="12.75">
      <c r="B28" s="55" t="s">
        <v>107</v>
      </c>
      <c r="C28" s="53" t="s">
        <v>64</v>
      </c>
      <c r="D28" s="53" t="s">
        <v>66</v>
      </c>
      <c r="E28" s="79" t="s">
        <v>110</v>
      </c>
      <c r="F28" s="53" t="s">
        <v>108</v>
      </c>
      <c r="G28" s="53"/>
      <c r="H28" s="110">
        <v>81.7</v>
      </c>
      <c r="I28" s="110">
        <f>I29</f>
        <v>6.1</v>
      </c>
      <c r="J28" s="110">
        <f t="shared" si="0"/>
        <v>7.466340269277845</v>
      </c>
      <c r="K28" s="110">
        <f t="shared" si="1"/>
        <v>75.60000000000001</v>
      </c>
    </row>
    <row r="29" spans="2:11" ht="12.75">
      <c r="B29" s="55" t="s">
        <v>101</v>
      </c>
      <c r="C29" s="53" t="s">
        <v>64</v>
      </c>
      <c r="D29" s="53" t="s">
        <v>66</v>
      </c>
      <c r="E29" s="79" t="s">
        <v>110</v>
      </c>
      <c r="F29" s="53" t="s">
        <v>108</v>
      </c>
      <c r="G29" s="53">
        <v>2</v>
      </c>
      <c r="H29" s="110">
        <v>81.7</v>
      </c>
      <c r="I29" s="110">
        <v>6.1</v>
      </c>
      <c r="J29" s="110">
        <f t="shared" si="0"/>
        <v>7.466340269277845</v>
      </c>
      <c r="K29" s="110">
        <f t="shared" si="1"/>
        <v>75.60000000000001</v>
      </c>
    </row>
    <row r="30" spans="2:11" ht="12.75">
      <c r="B30" s="55" t="s">
        <v>111</v>
      </c>
      <c r="C30" s="53" t="s">
        <v>64</v>
      </c>
      <c r="D30" s="53" t="s">
        <v>66</v>
      </c>
      <c r="E30" s="79" t="s">
        <v>112</v>
      </c>
      <c r="F30" s="53"/>
      <c r="G30" s="53"/>
      <c r="H30" s="110">
        <v>255.8</v>
      </c>
      <c r="I30" s="110">
        <f>I31+I34+I37</f>
        <v>64.2</v>
      </c>
      <c r="J30" s="110">
        <f t="shared" si="0"/>
        <v>25.09773260359656</v>
      </c>
      <c r="K30" s="110">
        <f t="shared" si="1"/>
        <v>191.60000000000002</v>
      </c>
    </row>
    <row r="31" spans="2:11" ht="38.25">
      <c r="B31" s="55" t="s">
        <v>106</v>
      </c>
      <c r="C31" s="53" t="s">
        <v>64</v>
      </c>
      <c r="D31" s="53" t="s">
        <v>66</v>
      </c>
      <c r="E31" s="79" t="s">
        <v>112</v>
      </c>
      <c r="F31" s="53" t="s">
        <v>373</v>
      </c>
      <c r="G31" s="53"/>
      <c r="H31" s="110">
        <v>248.9</v>
      </c>
      <c r="I31" s="110">
        <f>I32</f>
        <v>64.2</v>
      </c>
      <c r="J31" s="110">
        <f t="shared" si="0"/>
        <v>25.79349136199277</v>
      </c>
      <c r="K31" s="110">
        <f t="shared" si="1"/>
        <v>184.7</v>
      </c>
    </row>
    <row r="32" spans="2:11" ht="12.75">
      <c r="B32" s="55" t="s">
        <v>107</v>
      </c>
      <c r="C32" s="53" t="s">
        <v>64</v>
      </c>
      <c r="D32" s="53" t="s">
        <v>66</v>
      </c>
      <c r="E32" s="79" t="s">
        <v>112</v>
      </c>
      <c r="F32" s="53" t="s">
        <v>108</v>
      </c>
      <c r="G32" s="53"/>
      <c r="H32" s="110">
        <v>248.9</v>
      </c>
      <c r="I32" s="110">
        <f>I33</f>
        <v>64.2</v>
      </c>
      <c r="J32" s="110">
        <f t="shared" si="0"/>
        <v>25.79349136199277</v>
      </c>
      <c r="K32" s="110">
        <f t="shared" si="1"/>
        <v>184.7</v>
      </c>
    </row>
    <row r="33" spans="2:11" ht="12.75">
      <c r="B33" s="55" t="s">
        <v>101</v>
      </c>
      <c r="C33" s="53" t="s">
        <v>64</v>
      </c>
      <c r="D33" s="53" t="s">
        <v>66</v>
      </c>
      <c r="E33" s="79" t="s">
        <v>112</v>
      </c>
      <c r="F33" s="53" t="s">
        <v>108</v>
      </c>
      <c r="G33" s="53">
        <v>2</v>
      </c>
      <c r="H33" s="110">
        <v>248.9</v>
      </c>
      <c r="I33" s="110">
        <v>64.2</v>
      </c>
      <c r="J33" s="110">
        <f t="shared" si="0"/>
        <v>25.79349136199277</v>
      </c>
      <c r="K33" s="110">
        <f t="shared" si="1"/>
        <v>184.7</v>
      </c>
    </row>
    <row r="34" spans="2:11" ht="12.75">
      <c r="B34" s="59" t="s">
        <v>113</v>
      </c>
      <c r="C34" s="53" t="s">
        <v>64</v>
      </c>
      <c r="D34" s="53" t="s">
        <v>66</v>
      </c>
      <c r="E34" s="79" t="s">
        <v>112</v>
      </c>
      <c r="F34" s="53" t="s">
        <v>114</v>
      </c>
      <c r="G34" s="53"/>
      <c r="H34" s="110">
        <v>6.8</v>
      </c>
      <c r="I34" s="110">
        <f>I35</f>
        <v>0</v>
      </c>
      <c r="J34" s="110">
        <f t="shared" si="0"/>
        <v>0</v>
      </c>
      <c r="K34" s="110">
        <f t="shared" si="1"/>
        <v>6.8</v>
      </c>
    </row>
    <row r="35" spans="2:11" ht="12.75">
      <c r="B35" s="59" t="s">
        <v>115</v>
      </c>
      <c r="C35" s="53" t="s">
        <v>64</v>
      </c>
      <c r="D35" s="53" t="s">
        <v>66</v>
      </c>
      <c r="E35" s="79" t="s">
        <v>112</v>
      </c>
      <c r="F35" s="53" t="s">
        <v>116</v>
      </c>
      <c r="G35" s="53"/>
      <c r="H35" s="110">
        <v>6.8</v>
      </c>
      <c r="I35" s="110">
        <f>I36</f>
        <v>0</v>
      </c>
      <c r="J35" s="110">
        <f t="shared" si="0"/>
        <v>0</v>
      </c>
      <c r="K35" s="110">
        <f t="shared" si="1"/>
        <v>6.8</v>
      </c>
    </row>
    <row r="36" spans="2:11" ht="12.75">
      <c r="B36" s="55" t="s">
        <v>101</v>
      </c>
      <c r="C36" s="53" t="s">
        <v>64</v>
      </c>
      <c r="D36" s="53" t="s">
        <v>66</v>
      </c>
      <c r="E36" s="79" t="s">
        <v>112</v>
      </c>
      <c r="F36" s="53" t="s">
        <v>116</v>
      </c>
      <c r="G36" s="53">
        <v>2</v>
      </c>
      <c r="H36" s="110">
        <v>6.8</v>
      </c>
      <c r="I36" s="110">
        <v>0</v>
      </c>
      <c r="J36" s="110">
        <f t="shared" si="0"/>
        <v>0</v>
      </c>
      <c r="K36" s="110">
        <f t="shared" si="1"/>
        <v>6.8</v>
      </c>
    </row>
    <row r="37" spans="2:11" ht="12.75">
      <c r="B37" s="59" t="s">
        <v>118</v>
      </c>
      <c r="C37" s="53" t="s">
        <v>64</v>
      </c>
      <c r="D37" s="53" t="s">
        <v>66</v>
      </c>
      <c r="E37" s="79" t="s">
        <v>112</v>
      </c>
      <c r="F37" s="53" t="s">
        <v>186</v>
      </c>
      <c r="G37" s="53"/>
      <c r="H37" s="110">
        <v>0.1</v>
      </c>
      <c r="I37" s="110">
        <f>I38</f>
        <v>0</v>
      </c>
      <c r="J37" s="110">
        <f t="shared" si="0"/>
        <v>0</v>
      </c>
      <c r="K37" s="110">
        <f t="shared" si="1"/>
        <v>0.1</v>
      </c>
    </row>
    <row r="38" spans="2:11" ht="12.75">
      <c r="B38" s="59" t="s">
        <v>119</v>
      </c>
      <c r="C38" s="53" t="s">
        <v>64</v>
      </c>
      <c r="D38" s="53" t="s">
        <v>66</v>
      </c>
      <c r="E38" s="79" t="s">
        <v>112</v>
      </c>
      <c r="F38" s="53" t="s">
        <v>120</v>
      </c>
      <c r="G38" s="53"/>
      <c r="H38" s="110">
        <v>0.1</v>
      </c>
      <c r="I38" s="110">
        <f>I39</f>
        <v>0</v>
      </c>
      <c r="J38" s="110">
        <f t="shared" si="0"/>
        <v>0</v>
      </c>
      <c r="K38" s="110">
        <f t="shared" si="1"/>
        <v>0.1</v>
      </c>
    </row>
    <row r="39" spans="2:11" ht="12.75">
      <c r="B39" s="55" t="s">
        <v>101</v>
      </c>
      <c r="C39" s="53" t="s">
        <v>64</v>
      </c>
      <c r="D39" s="53" t="s">
        <v>66</v>
      </c>
      <c r="E39" s="79" t="s">
        <v>112</v>
      </c>
      <c r="F39" s="53" t="s">
        <v>120</v>
      </c>
      <c r="G39" s="53">
        <v>2</v>
      </c>
      <c r="H39" s="110">
        <v>0.1</v>
      </c>
      <c r="I39" s="110">
        <v>0</v>
      </c>
      <c r="J39" s="110">
        <f t="shared" si="0"/>
        <v>0</v>
      </c>
      <c r="K39" s="110">
        <f t="shared" si="1"/>
        <v>0.1</v>
      </c>
    </row>
    <row r="40" spans="2:11" ht="25.5">
      <c r="B40" s="59" t="s">
        <v>117</v>
      </c>
      <c r="C40" s="53" t="s">
        <v>64</v>
      </c>
      <c r="D40" s="53" t="s">
        <v>67</v>
      </c>
      <c r="E40" s="79"/>
      <c r="F40" s="53"/>
      <c r="G40" s="53"/>
      <c r="H40" s="110">
        <v>14799.1</v>
      </c>
      <c r="I40" s="110">
        <f>I41+I52</f>
        <v>3334.9</v>
      </c>
      <c r="J40" s="110">
        <f t="shared" si="0"/>
        <v>22.534478448013733</v>
      </c>
      <c r="K40" s="110">
        <f t="shared" si="1"/>
        <v>11464.2</v>
      </c>
    </row>
    <row r="41" spans="2:11" ht="12.75">
      <c r="B41" s="55" t="s">
        <v>103</v>
      </c>
      <c r="C41" s="53" t="s">
        <v>64</v>
      </c>
      <c r="D41" s="53" t="s">
        <v>67</v>
      </c>
      <c r="E41" s="79" t="s">
        <v>104</v>
      </c>
      <c r="F41" s="53"/>
      <c r="G41" s="53"/>
      <c r="H41" s="110">
        <v>14784.1</v>
      </c>
      <c r="I41" s="110">
        <f>I42</f>
        <v>3334.9</v>
      </c>
      <c r="J41" s="110">
        <f t="shared" si="0"/>
        <v>22.557342009320823</v>
      </c>
      <c r="K41" s="110">
        <f t="shared" si="1"/>
        <v>11449.2</v>
      </c>
    </row>
    <row r="42" spans="2:11" ht="12.75">
      <c r="B42" s="55" t="s">
        <v>111</v>
      </c>
      <c r="C42" s="53" t="s">
        <v>64</v>
      </c>
      <c r="D42" s="53" t="s">
        <v>67</v>
      </c>
      <c r="E42" s="79" t="s">
        <v>112</v>
      </c>
      <c r="F42" s="53"/>
      <c r="G42" s="53"/>
      <c r="H42" s="110">
        <v>14784.1</v>
      </c>
      <c r="I42" s="110">
        <f>I43+I46+I49</f>
        <v>3334.9</v>
      </c>
      <c r="J42" s="110">
        <f t="shared" si="0"/>
        <v>22.557342009320823</v>
      </c>
      <c r="K42" s="110">
        <f t="shared" si="1"/>
        <v>11449.2</v>
      </c>
    </row>
    <row r="43" spans="2:11" ht="38.25">
      <c r="B43" s="55" t="s">
        <v>106</v>
      </c>
      <c r="C43" s="53" t="s">
        <v>64</v>
      </c>
      <c r="D43" s="53" t="s">
        <v>67</v>
      </c>
      <c r="E43" s="79" t="s">
        <v>112</v>
      </c>
      <c r="F43" s="53" t="s">
        <v>373</v>
      </c>
      <c r="G43" s="53"/>
      <c r="H43" s="110">
        <v>12020.5</v>
      </c>
      <c r="I43" s="110">
        <f>I44</f>
        <v>2746.3</v>
      </c>
      <c r="J43" s="110">
        <f t="shared" si="0"/>
        <v>22.84680337756333</v>
      </c>
      <c r="K43" s="110">
        <f t="shared" si="1"/>
        <v>9274.2</v>
      </c>
    </row>
    <row r="44" spans="2:11" ht="12.75">
      <c r="B44" s="55" t="s">
        <v>107</v>
      </c>
      <c r="C44" s="53" t="s">
        <v>64</v>
      </c>
      <c r="D44" s="53" t="s">
        <v>67</v>
      </c>
      <c r="E44" s="79" t="s">
        <v>112</v>
      </c>
      <c r="F44" s="53" t="s">
        <v>108</v>
      </c>
      <c r="G44" s="53"/>
      <c r="H44" s="110">
        <v>12020.5</v>
      </c>
      <c r="I44" s="110">
        <f>I45</f>
        <v>2746.3</v>
      </c>
      <c r="J44" s="110">
        <f t="shared" si="0"/>
        <v>22.84680337756333</v>
      </c>
      <c r="K44" s="110">
        <f t="shared" si="1"/>
        <v>9274.2</v>
      </c>
    </row>
    <row r="45" spans="2:11" ht="12.75">
      <c r="B45" s="55" t="s">
        <v>101</v>
      </c>
      <c r="C45" s="53" t="s">
        <v>64</v>
      </c>
      <c r="D45" s="53" t="s">
        <v>67</v>
      </c>
      <c r="E45" s="79" t="s">
        <v>112</v>
      </c>
      <c r="F45" s="53" t="s">
        <v>108</v>
      </c>
      <c r="G45" s="53">
        <v>2</v>
      </c>
      <c r="H45" s="110">
        <v>12020.5</v>
      </c>
      <c r="I45" s="110">
        <v>2746.3</v>
      </c>
      <c r="J45" s="110">
        <f t="shared" si="0"/>
        <v>22.84680337756333</v>
      </c>
      <c r="K45" s="110">
        <f t="shared" si="1"/>
        <v>9274.2</v>
      </c>
    </row>
    <row r="46" spans="2:11" ht="12.75">
      <c r="B46" s="59" t="s">
        <v>113</v>
      </c>
      <c r="C46" s="53" t="s">
        <v>64</v>
      </c>
      <c r="D46" s="53" t="s">
        <v>67</v>
      </c>
      <c r="E46" s="79" t="s">
        <v>112</v>
      </c>
      <c r="F46" s="53" t="s">
        <v>114</v>
      </c>
      <c r="G46" s="53"/>
      <c r="H46" s="110">
        <v>2748.2</v>
      </c>
      <c r="I46" s="110">
        <f>I47</f>
        <v>584.9</v>
      </c>
      <c r="J46" s="110">
        <f t="shared" si="0"/>
        <v>21.283021614147444</v>
      </c>
      <c r="K46" s="110">
        <f t="shared" si="1"/>
        <v>2163.2999999999997</v>
      </c>
    </row>
    <row r="47" spans="2:11" ht="12.75">
      <c r="B47" s="59" t="s">
        <v>115</v>
      </c>
      <c r="C47" s="53" t="s">
        <v>64</v>
      </c>
      <c r="D47" s="53" t="s">
        <v>67</v>
      </c>
      <c r="E47" s="79" t="s">
        <v>112</v>
      </c>
      <c r="F47" s="53" t="s">
        <v>116</v>
      </c>
      <c r="G47" s="53"/>
      <c r="H47" s="110">
        <v>2748.2</v>
      </c>
      <c r="I47" s="110">
        <f>I48</f>
        <v>584.9</v>
      </c>
      <c r="J47" s="110">
        <f t="shared" si="0"/>
        <v>21.283021614147444</v>
      </c>
      <c r="K47" s="110">
        <f t="shared" si="1"/>
        <v>2163.2999999999997</v>
      </c>
    </row>
    <row r="48" spans="2:11" ht="12.75">
      <c r="B48" s="55" t="s">
        <v>101</v>
      </c>
      <c r="C48" s="53" t="s">
        <v>64</v>
      </c>
      <c r="D48" s="53" t="s">
        <v>67</v>
      </c>
      <c r="E48" s="79" t="s">
        <v>112</v>
      </c>
      <c r="F48" s="53" t="s">
        <v>116</v>
      </c>
      <c r="G48" s="53">
        <v>2</v>
      </c>
      <c r="H48" s="110">
        <v>2748.2</v>
      </c>
      <c r="I48" s="110">
        <v>584.9</v>
      </c>
      <c r="J48" s="110">
        <f t="shared" si="0"/>
        <v>21.283021614147444</v>
      </c>
      <c r="K48" s="110">
        <f t="shared" si="1"/>
        <v>2163.2999999999997</v>
      </c>
    </row>
    <row r="49" spans="2:11" ht="12.75">
      <c r="B49" s="59" t="s">
        <v>118</v>
      </c>
      <c r="C49" s="53" t="s">
        <v>64</v>
      </c>
      <c r="D49" s="53" t="s">
        <v>67</v>
      </c>
      <c r="E49" s="79" t="s">
        <v>112</v>
      </c>
      <c r="F49" s="53" t="s">
        <v>186</v>
      </c>
      <c r="G49" s="53"/>
      <c r="H49" s="110">
        <v>15.4</v>
      </c>
      <c r="I49" s="110">
        <f>I50</f>
        <v>3.7</v>
      </c>
      <c r="J49" s="110">
        <f t="shared" si="0"/>
        <v>24.025974025974026</v>
      </c>
      <c r="K49" s="110">
        <f t="shared" si="1"/>
        <v>11.7</v>
      </c>
    </row>
    <row r="50" spans="2:11" ht="12.75">
      <c r="B50" s="59" t="s">
        <v>119</v>
      </c>
      <c r="C50" s="53" t="s">
        <v>64</v>
      </c>
      <c r="D50" s="53" t="s">
        <v>67</v>
      </c>
      <c r="E50" s="79" t="s">
        <v>112</v>
      </c>
      <c r="F50" s="53" t="s">
        <v>120</v>
      </c>
      <c r="G50" s="53"/>
      <c r="H50" s="110">
        <v>15.4</v>
      </c>
      <c r="I50" s="110">
        <f>I51</f>
        <v>3.7</v>
      </c>
      <c r="J50" s="110">
        <f t="shared" si="0"/>
        <v>24.025974025974026</v>
      </c>
      <c r="K50" s="110">
        <f t="shared" si="1"/>
        <v>11.7</v>
      </c>
    </row>
    <row r="51" spans="2:11" ht="12.75">
      <c r="B51" s="55" t="s">
        <v>101</v>
      </c>
      <c r="C51" s="53" t="s">
        <v>64</v>
      </c>
      <c r="D51" s="53" t="s">
        <v>67</v>
      </c>
      <c r="E51" s="79" t="s">
        <v>112</v>
      </c>
      <c r="F51" s="53" t="s">
        <v>120</v>
      </c>
      <c r="G51" s="53">
        <v>2</v>
      </c>
      <c r="H51" s="110">
        <v>15.4</v>
      </c>
      <c r="I51" s="110">
        <v>3.7</v>
      </c>
      <c r="J51" s="110">
        <f t="shared" si="0"/>
        <v>24.025974025974026</v>
      </c>
      <c r="K51" s="110">
        <f t="shared" si="1"/>
        <v>11.7</v>
      </c>
    </row>
    <row r="52" spans="2:11" ht="18.75" customHeight="1">
      <c r="B52" s="63" t="s">
        <v>275</v>
      </c>
      <c r="C52" s="53" t="s">
        <v>64</v>
      </c>
      <c r="D52" s="53" t="s">
        <v>67</v>
      </c>
      <c r="E52" s="53" t="s">
        <v>276</v>
      </c>
      <c r="F52" s="53"/>
      <c r="G52" s="53"/>
      <c r="H52" s="110">
        <v>15</v>
      </c>
      <c r="I52" s="110">
        <f>I53</f>
        <v>0</v>
      </c>
      <c r="J52" s="110">
        <f t="shared" si="0"/>
        <v>0</v>
      </c>
      <c r="K52" s="110">
        <f t="shared" si="1"/>
        <v>15</v>
      </c>
    </row>
    <row r="53" spans="2:11" ht="25.5">
      <c r="B53" s="55" t="s">
        <v>277</v>
      </c>
      <c r="C53" s="53" t="s">
        <v>64</v>
      </c>
      <c r="D53" s="53" t="s">
        <v>67</v>
      </c>
      <c r="E53" s="53" t="s">
        <v>278</v>
      </c>
      <c r="F53" s="53"/>
      <c r="G53" s="53"/>
      <c r="H53" s="110">
        <v>15</v>
      </c>
      <c r="I53" s="110">
        <f>I54</f>
        <v>0</v>
      </c>
      <c r="J53" s="110">
        <f t="shared" si="0"/>
        <v>0</v>
      </c>
      <c r="K53" s="110">
        <f t="shared" si="1"/>
        <v>15</v>
      </c>
    </row>
    <row r="54" spans="2:11" ht="12.75">
      <c r="B54" s="59" t="s">
        <v>113</v>
      </c>
      <c r="C54" s="53" t="s">
        <v>64</v>
      </c>
      <c r="D54" s="53" t="s">
        <v>67</v>
      </c>
      <c r="E54" s="53" t="s">
        <v>278</v>
      </c>
      <c r="F54" s="53" t="s">
        <v>114</v>
      </c>
      <c r="G54" s="53"/>
      <c r="H54" s="110">
        <v>15</v>
      </c>
      <c r="I54" s="110">
        <f>I55</f>
        <v>0</v>
      </c>
      <c r="J54" s="110">
        <f t="shared" si="0"/>
        <v>0</v>
      </c>
      <c r="K54" s="110">
        <f t="shared" si="1"/>
        <v>15</v>
      </c>
    </row>
    <row r="55" spans="2:11" ht="12.75">
      <c r="B55" s="55" t="s">
        <v>101</v>
      </c>
      <c r="C55" s="53" t="s">
        <v>64</v>
      </c>
      <c r="D55" s="53" t="s">
        <v>67</v>
      </c>
      <c r="E55" s="53" t="s">
        <v>278</v>
      </c>
      <c r="F55" s="53" t="s">
        <v>116</v>
      </c>
      <c r="G55" s="53" t="s">
        <v>94</v>
      </c>
      <c r="H55" s="110">
        <v>15</v>
      </c>
      <c r="I55" s="110">
        <v>0</v>
      </c>
      <c r="J55" s="110">
        <f t="shared" si="0"/>
        <v>0</v>
      </c>
      <c r="K55" s="110">
        <f t="shared" si="1"/>
        <v>15</v>
      </c>
    </row>
    <row r="56" spans="2:11" ht="25.5">
      <c r="B56" s="59" t="s">
        <v>476</v>
      </c>
      <c r="C56" s="53" t="s">
        <v>64</v>
      </c>
      <c r="D56" s="53" t="s">
        <v>68</v>
      </c>
      <c r="E56" s="53"/>
      <c r="F56" s="53"/>
      <c r="G56" s="53"/>
      <c r="H56" s="110">
        <v>2367.8</v>
      </c>
      <c r="I56" s="110">
        <f>I57</f>
        <v>554.4</v>
      </c>
      <c r="J56" s="110">
        <f t="shared" si="0"/>
        <v>23.414139707745584</v>
      </c>
      <c r="K56" s="110">
        <f t="shared" si="1"/>
        <v>1813.4</v>
      </c>
    </row>
    <row r="57" spans="2:11" ht="12.75">
      <c r="B57" s="55" t="s">
        <v>103</v>
      </c>
      <c r="C57" s="53" t="s">
        <v>64</v>
      </c>
      <c r="D57" s="53" t="s">
        <v>68</v>
      </c>
      <c r="E57" s="79" t="s">
        <v>104</v>
      </c>
      <c r="F57" s="53"/>
      <c r="G57" s="53"/>
      <c r="H57" s="110">
        <v>2367.8</v>
      </c>
      <c r="I57" s="110">
        <f>I58</f>
        <v>554.4</v>
      </c>
      <c r="J57" s="110">
        <f t="shared" si="0"/>
        <v>23.414139707745584</v>
      </c>
      <c r="K57" s="110">
        <f t="shared" si="1"/>
        <v>1813.4</v>
      </c>
    </row>
    <row r="58" spans="2:11" ht="12.75">
      <c r="B58" s="55" t="s">
        <v>111</v>
      </c>
      <c r="C58" s="53" t="s">
        <v>64</v>
      </c>
      <c r="D58" s="53" t="s">
        <v>68</v>
      </c>
      <c r="E58" s="79" t="s">
        <v>112</v>
      </c>
      <c r="F58" s="53"/>
      <c r="G58" s="53"/>
      <c r="H58" s="110">
        <v>2367.8</v>
      </c>
      <c r="I58" s="110">
        <f>I59+I62+I65</f>
        <v>554.4</v>
      </c>
      <c r="J58" s="110">
        <f t="shared" si="0"/>
        <v>23.414139707745584</v>
      </c>
      <c r="K58" s="110">
        <f t="shared" si="1"/>
        <v>1813.4</v>
      </c>
    </row>
    <row r="59" spans="2:11" ht="38.25">
      <c r="B59" s="55" t="s">
        <v>106</v>
      </c>
      <c r="C59" s="53" t="s">
        <v>64</v>
      </c>
      <c r="D59" s="53" t="s">
        <v>68</v>
      </c>
      <c r="E59" s="79" t="s">
        <v>112</v>
      </c>
      <c r="F59" s="53" t="s">
        <v>373</v>
      </c>
      <c r="G59" s="53"/>
      <c r="H59" s="110">
        <v>2075.2</v>
      </c>
      <c r="I59" s="110">
        <f>I60</f>
        <v>517.1</v>
      </c>
      <c r="J59" s="110">
        <f t="shared" si="0"/>
        <v>24.91808018504241</v>
      </c>
      <c r="K59" s="110">
        <f t="shared" si="1"/>
        <v>1558.1</v>
      </c>
    </row>
    <row r="60" spans="2:11" ht="12.75">
      <c r="B60" s="55" t="s">
        <v>107</v>
      </c>
      <c r="C60" s="53" t="s">
        <v>64</v>
      </c>
      <c r="D60" s="53" t="s">
        <v>68</v>
      </c>
      <c r="E60" s="79" t="s">
        <v>112</v>
      </c>
      <c r="F60" s="53" t="s">
        <v>108</v>
      </c>
      <c r="G60" s="53"/>
      <c r="H60" s="110">
        <v>2075.2</v>
      </c>
      <c r="I60" s="110">
        <f>I61</f>
        <v>517.1</v>
      </c>
      <c r="J60" s="110">
        <f t="shared" si="0"/>
        <v>24.91808018504241</v>
      </c>
      <c r="K60" s="110">
        <f t="shared" si="1"/>
        <v>1558.1</v>
      </c>
    </row>
    <row r="61" spans="2:11" ht="12.75">
      <c r="B61" s="55" t="s">
        <v>101</v>
      </c>
      <c r="C61" s="53" t="s">
        <v>64</v>
      </c>
      <c r="D61" s="53" t="s">
        <v>68</v>
      </c>
      <c r="E61" s="79" t="s">
        <v>112</v>
      </c>
      <c r="F61" s="53" t="s">
        <v>108</v>
      </c>
      <c r="G61" s="53">
        <v>2</v>
      </c>
      <c r="H61" s="110">
        <v>2075.2</v>
      </c>
      <c r="I61" s="110">
        <v>517.1</v>
      </c>
      <c r="J61" s="110">
        <f t="shared" si="0"/>
        <v>24.91808018504241</v>
      </c>
      <c r="K61" s="110">
        <f t="shared" si="1"/>
        <v>1558.1</v>
      </c>
    </row>
    <row r="62" spans="2:11" ht="12.75">
      <c r="B62" s="59" t="s">
        <v>113</v>
      </c>
      <c r="C62" s="53" t="s">
        <v>64</v>
      </c>
      <c r="D62" s="53" t="s">
        <v>68</v>
      </c>
      <c r="E62" s="79" t="s">
        <v>112</v>
      </c>
      <c r="F62" s="53" t="s">
        <v>114</v>
      </c>
      <c r="G62" s="53"/>
      <c r="H62" s="110">
        <v>291.6</v>
      </c>
      <c r="I62" s="110">
        <f>I63</f>
        <v>37.3</v>
      </c>
      <c r="J62" s="110">
        <f t="shared" si="0"/>
        <v>12.791495198902606</v>
      </c>
      <c r="K62" s="110">
        <f t="shared" si="1"/>
        <v>254.3</v>
      </c>
    </row>
    <row r="63" spans="2:11" ht="12.75">
      <c r="B63" s="59" t="s">
        <v>115</v>
      </c>
      <c r="C63" s="53" t="s">
        <v>64</v>
      </c>
      <c r="D63" s="53" t="s">
        <v>68</v>
      </c>
      <c r="E63" s="79" t="s">
        <v>112</v>
      </c>
      <c r="F63" s="53" t="s">
        <v>116</v>
      </c>
      <c r="G63" s="53"/>
      <c r="H63" s="110">
        <v>291.6</v>
      </c>
      <c r="I63" s="110">
        <f>I64</f>
        <v>37.3</v>
      </c>
      <c r="J63" s="110">
        <f t="shared" si="0"/>
        <v>12.791495198902606</v>
      </c>
      <c r="K63" s="110">
        <f t="shared" si="1"/>
        <v>254.3</v>
      </c>
    </row>
    <row r="64" spans="2:11" ht="12.75">
      <c r="B64" s="55" t="s">
        <v>101</v>
      </c>
      <c r="C64" s="53" t="s">
        <v>64</v>
      </c>
      <c r="D64" s="53" t="s">
        <v>68</v>
      </c>
      <c r="E64" s="79" t="s">
        <v>112</v>
      </c>
      <c r="F64" s="53" t="s">
        <v>116</v>
      </c>
      <c r="G64" s="53">
        <v>2</v>
      </c>
      <c r="H64" s="110">
        <v>291.6</v>
      </c>
      <c r="I64" s="110">
        <v>37.3</v>
      </c>
      <c r="J64" s="110">
        <f t="shared" si="0"/>
        <v>12.791495198902606</v>
      </c>
      <c r="K64" s="110">
        <f t="shared" si="1"/>
        <v>254.3</v>
      </c>
    </row>
    <row r="65" spans="2:11" ht="12.75">
      <c r="B65" s="59" t="s">
        <v>118</v>
      </c>
      <c r="C65" s="53" t="s">
        <v>64</v>
      </c>
      <c r="D65" s="53" t="s">
        <v>68</v>
      </c>
      <c r="E65" s="79" t="s">
        <v>112</v>
      </c>
      <c r="F65" s="53" t="s">
        <v>186</v>
      </c>
      <c r="G65" s="53"/>
      <c r="H65" s="110">
        <v>1</v>
      </c>
      <c r="I65" s="110">
        <f>I66</f>
        <v>0</v>
      </c>
      <c r="J65" s="110">
        <f t="shared" si="0"/>
        <v>0</v>
      </c>
      <c r="K65" s="110">
        <f t="shared" si="1"/>
        <v>1</v>
      </c>
    </row>
    <row r="66" spans="2:11" ht="12.75">
      <c r="B66" s="59" t="s">
        <v>119</v>
      </c>
      <c r="C66" s="53" t="s">
        <v>64</v>
      </c>
      <c r="D66" s="53" t="s">
        <v>68</v>
      </c>
      <c r="E66" s="79" t="s">
        <v>112</v>
      </c>
      <c r="F66" s="53" t="s">
        <v>120</v>
      </c>
      <c r="G66" s="53"/>
      <c r="H66" s="110">
        <v>1</v>
      </c>
      <c r="I66" s="110">
        <f>I67</f>
        <v>0</v>
      </c>
      <c r="J66" s="110">
        <f t="shared" si="0"/>
        <v>0</v>
      </c>
      <c r="K66" s="110">
        <f t="shared" si="1"/>
        <v>1</v>
      </c>
    </row>
    <row r="67" spans="2:11" ht="12.75">
      <c r="B67" s="55" t="s">
        <v>101</v>
      </c>
      <c r="C67" s="53" t="s">
        <v>64</v>
      </c>
      <c r="D67" s="53" t="s">
        <v>68</v>
      </c>
      <c r="E67" s="79" t="s">
        <v>112</v>
      </c>
      <c r="F67" s="53" t="s">
        <v>120</v>
      </c>
      <c r="G67" s="53">
        <v>2</v>
      </c>
      <c r="H67" s="110">
        <v>1</v>
      </c>
      <c r="I67" s="110">
        <v>0</v>
      </c>
      <c r="J67" s="110">
        <f t="shared" si="0"/>
        <v>0</v>
      </c>
      <c r="K67" s="110">
        <f t="shared" si="1"/>
        <v>1</v>
      </c>
    </row>
    <row r="68" spans="2:11" ht="12.75">
      <c r="B68" s="59" t="s">
        <v>458</v>
      </c>
      <c r="C68" s="53" t="s">
        <v>64</v>
      </c>
      <c r="D68" s="53" t="s">
        <v>51</v>
      </c>
      <c r="E68" s="79"/>
      <c r="F68" s="53"/>
      <c r="G68" s="53"/>
      <c r="H68" s="110">
        <f aca="true" t="shared" si="2" ref="H68:I72">H69</f>
        <v>35</v>
      </c>
      <c r="I68" s="110">
        <f t="shared" si="2"/>
        <v>0</v>
      </c>
      <c r="J68" s="110">
        <f t="shared" si="0"/>
        <v>0</v>
      </c>
      <c r="K68" s="110">
        <f t="shared" si="1"/>
        <v>35</v>
      </c>
    </row>
    <row r="69" spans="2:11" ht="12.75">
      <c r="B69" s="59" t="s">
        <v>103</v>
      </c>
      <c r="C69" s="53" t="s">
        <v>64</v>
      </c>
      <c r="D69" s="53" t="s">
        <v>51</v>
      </c>
      <c r="E69" s="79" t="s">
        <v>104</v>
      </c>
      <c r="F69" s="53"/>
      <c r="G69" s="53"/>
      <c r="H69" s="110">
        <f t="shared" si="2"/>
        <v>35</v>
      </c>
      <c r="I69" s="110">
        <f t="shared" si="2"/>
        <v>0</v>
      </c>
      <c r="J69" s="110">
        <f t="shared" si="0"/>
        <v>0</v>
      </c>
      <c r="K69" s="110">
        <f t="shared" si="1"/>
        <v>35</v>
      </c>
    </row>
    <row r="70" spans="2:11" ht="12.75">
      <c r="B70" s="59" t="s">
        <v>134</v>
      </c>
      <c r="C70" s="53" t="s">
        <v>64</v>
      </c>
      <c r="D70" s="53" t="s">
        <v>51</v>
      </c>
      <c r="E70" s="79" t="s">
        <v>413</v>
      </c>
      <c r="F70" s="53"/>
      <c r="G70" s="53"/>
      <c r="H70" s="110">
        <f t="shared" si="2"/>
        <v>35</v>
      </c>
      <c r="I70" s="110">
        <f t="shared" si="2"/>
        <v>0</v>
      </c>
      <c r="J70" s="110">
        <f t="shared" si="0"/>
        <v>0</v>
      </c>
      <c r="K70" s="110">
        <f t="shared" si="1"/>
        <v>35</v>
      </c>
    </row>
    <row r="71" spans="2:11" ht="12.75">
      <c r="B71" s="59" t="s">
        <v>118</v>
      </c>
      <c r="C71" s="53" t="s">
        <v>64</v>
      </c>
      <c r="D71" s="53" t="s">
        <v>51</v>
      </c>
      <c r="E71" s="79" t="s">
        <v>413</v>
      </c>
      <c r="F71" s="53" t="s">
        <v>186</v>
      </c>
      <c r="G71" s="53"/>
      <c r="H71" s="110">
        <f t="shared" si="2"/>
        <v>35</v>
      </c>
      <c r="I71" s="110">
        <f t="shared" si="2"/>
        <v>0</v>
      </c>
      <c r="J71" s="110">
        <f t="shared" si="0"/>
        <v>0</v>
      </c>
      <c r="K71" s="110">
        <f t="shared" si="1"/>
        <v>35</v>
      </c>
    </row>
    <row r="72" spans="2:11" ht="12.75">
      <c r="B72" s="59" t="s">
        <v>420</v>
      </c>
      <c r="C72" s="53" t="s">
        <v>64</v>
      </c>
      <c r="D72" s="53" t="s">
        <v>51</v>
      </c>
      <c r="E72" s="79" t="s">
        <v>413</v>
      </c>
      <c r="F72" s="53" t="s">
        <v>421</v>
      </c>
      <c r="G72" s="53"/>
      <c r="H72" s="110">
        <f t="shared" si="2"/>
        <v>35</v>
      </c>
      <c r="I72" s="110">
        <f t="shared" si="2"/>
        <v>0</v>
      </c>
      <c r="J72" s="110">
        <f t="shared" si="0"/>
        <v>0</v>
      </c>
      <c r="K72" s="110">
        <f t="shared" si="1"/>
        <v>35</v>
      </c>
    </row>
    <row r="73" spans="2:11" ht="12.75">
      <c r="B73" s="55" t="s">
        <v>101</v>
      </c>
      <c r="C73" s="53" t="s">
        <v>64</v>
      </c>
      <c r="D73" s="53" t="s">
        <v>51</v>
      </c>
      <c r="E73" s="79" t="s">
        <v>413</v>
      </c>
      <c r="F73" s="53" t="s">
        <v>421</v>
      </c>
      <c r="G73" s="53">
        <v>2</v>
      </c>
      <c r="H73" s="110">
        <v>35</v>
      </c>
      <c r="I73" s="110">
        <v>0</v>
      </c>
      <c r="J73" s="110">
        <f t="shared" si="0"/>
        <v>0</v>
      </c>
      <c r="K73" s="110">
        <f t="shared" si="1"/>
        <v>35</v>
      </c>
    </row>
    <row r="74" spans="2:11" ht="12.75">
      <c r="B74" s="59" t="s">
        <v>459</v>
      </c>
      <c r="C74" s="53" t="s">
        <v>64</v>
      </c>
      <c r="D74" s="53" t="s">
        <v>52</v>
      </c>
      <c r="E74" s="53"/>
      <c r="F74" s="53"/>
      <c r="G74" s="53"/>
      <c r="H74" s="110">
        <v>2155.4</v>
      </c>
      <c r="I74" s="110">
        <f>I75+I118+I124</f>
        <v>1138.5</v>
      </c>
      <c r="J74" s="110">
        <f aca="true" t="shared" si="3" ref="J74:J137">I74/H74*100</f>
        <v>52.820822121183994</v>
      </c>
      <c r="K74" s="110">
        <f aca="true" t="shared" si="4" ref="K74:K137">H74-I74</f>
        <v>1016.9000000000001</v>
      </c>
    </row>
    <row r="75" spans="2:11" ht="12.75">
      <c r="B75" s="59" t="s">
        <v>103</v>
      </c>
      <c r="C75" s="53" t="s">
        <v>64</v>
      </c>
      <c r="D75" s="53" t="s">
        <v>52</v>
      </c>
      <c r="E75" s="79" t="s">
        <v>104</v>
      </c>
      <c r="F75" s="53"/>
      <c r="G75" s="53"/>
      <c r="H75" s="110">
        <v>2113.9</v>
      </c>
      <c r="I75" s="110">
        <f>I76+I80+I88+I96+I104+I108</f>
        <v>1134.5</v>
      </c>
      <c r="J75" s="110">
        <f t="shared" si="3"/>
        <v>53.66857467240646</v>
      </c>
      <c r="K75" s="110">
        <f t="shared" si="4"/>
        <v>979.4000000000001</v>
      </c>
    </row>
    <row r="76" spans="2:11" ht="38.25">
      <c r="B76" s="59" t="s">
        <v>192</v>
      </c>
      <c r="C76" s="53" t="s">
        <v>64</v>
      </c>
      <c r="D76" s="53" t="s">
        <v>52</v>
      </c>
      <c r="E76" s="73" t="s">
        <v>193</v>
      </c>
      <c r="F76" s="53"/>
      <c r="G76" s="53"/>
      <c r="H76" s="110">
        <v>819.2</v>
      </c>
      <c r="I76" s="110">
        <f>I77</f>
        <v>819.2</v>
      </c>
      <c r="J76" s="110">
        <f t="shared" si="3"/>
        <v>100</v>
      </c>
      <c r="K76" s="110">
        <f t="shared" si="4"/>
        <v>0</v>
      </c>
    </row>
    <row r="77" spans="2:11" ht="25.5">
      <c r="B77" s="55" t="s">
        <v>233</v>
      </c>
      <c r="C77" s="53" t="s">
        <v>64</v>
      </c>
      <c r="D77" s="53" t="s">
        <v>52</v>
      </c>
      <c r="E77" s="73" t="s">
        <v>193</v>
      </c>
      <c r="F77" s="53" t="s">
        <v>234</v>
      </c>
      <c r="G77" s="53"/>
      <c r="H77" s="110">
        <v>819.2</v>
      </c>
      <c r="I77" s="110">
        <f>I78</f>
        <v>819.2</v>
      </c>
      <c r="J77" s="110">
        <f t="shared" si="3"/>
        <v>100</v>
      </c>
      <c r="K77" s="110">
        <f t="shared" si="4"/>
        <v>0</v>
      </c>
    </row>
    <row r="78" spans="2:11" ht="12.75">
      <c r="B78" s="55" t="s">
        <v>127</v>
      </c>
      <c r="C78" s="53" t="s">
        <v>64</v>
      </c>
      <c r="D78" s="53" t="s">
        <v>52</v>
      </c>
      <c r="E78" s="73" t="s">
        <v>193</v>
      </c>
      <c r="F78" s="53" t="s">
        <v>128</v>
      </c>
      <c r="G78" s="53"/>
      <c r="H78" s="110">
        <v>819.2</v>
      </c>
      <c r="I78" s="110">
        <f>I79</f>
        <v>819.2</v>
      </c>
      <c r="J78" s="110">
        <f t="shared" si="3"/>
        <v>100</v>
      </c>
      <c r="K78" s="110">
        <f t="shared" si="4"/>
        <v>0</v>
      </c>
    </row>
    <row r="79" spans="2:11" ht="12.75">
      <c r="B79" s="59" t="s">
        <v>91</v>
      </c>
      <c r="C79" s="53" t="s">
        <v>64</v>
      </c>
      <c r="D79" s="53" t="s">
        <v>52</v>
      </c>
      <c r="E79" s="73" t="s">
        <v>193</v>
      </c>
      <c r="F79" s="53" t="s">
        <v>128</v>
      </c>
      <c r="G79" s="53" t="s">
        <v>97</v>
      </c>
      <c r="H79" s="110">
        <v>819.2</v>
      </c>
      <c r="I79" s="110">
        <v>819.2</v>
      </c>
      <c r="J79" s="110">
        <f t="shared" si="3"/>
        <v>100</v>
      </c>
      <c r="K79" s="110">
        <f t="shared" si="4"/>
        <v>0</v>
      </c>
    </row>
    <row r="80" spans="2:11" ht="38.25">
      <c r="B80" s="59" t="s">
        <v>209</v>
      </c>
      <c r="C80" s="53" t="s">
        <v>64</v>
      </c>
      <c r="D80" s="53" t="s">
        <v>52</v>
      </c>
      <c r="E80" s="73" t="s">
        <v>210</v>
      </c>
      <c r="F80" s="53"/>
      <c r="G80" s="53"/>
      <c r="H80" s="110">
        <v>261.9</v>
      </c>
      <c r="I80" s="110">
        <f>I81+I85</f>
        <v>41.99999999999999</v>
      </c>
      <c r="J80" s="110">
        <f t="shared" si="3"/>
        <v>16.036655211912944</v>
      </c>
      <c r="K80" s="110">
        <f t="shared" si="4"/>
        <v>219.89999999999998</v>
      </c>
    </row>
    <row r="81" spans="2:11" ht="38.25">
      <c r="B81" s="55" t="s">
        <v>106</v>
      </c>
      <c r="C81" s="53" t="s">
        <v>64</v>
      </c>
      <c r="D81" s="53" t="s">
        <v>52</v>
      </c>
      <c r="E81" s="73" t="s">
        <v>210</v>
      </c>
      <c r="F81" s="53" t="s">
        <v>373</v>
      </c>
      <c r="G81" s="53"/>
      <c r="H81" s="110">
        <v>251.8</v>
      </c>
      <c r="I81" s="110">
        <f>I82</f>
        <v>39.199999999999996</v>
      </c>
      <c r="J81" s="110">
        <f t="shared" si="3"/>
        <v>15.567911040508337</v>
      </c>
      <c r="K81" s="110">
        <f t="shared" si="4"/>
        <v>212.60000000000002</v>
      </c>
    </row>
    <row r="82" spans="2:11" ht="12.75">
      <c r="B82" s="55" t="s">
        <v>107</v>
      </c>
      <c r="C82" s="53" t="s">
        <v>64</v>
      </c>
      <c r="D82" s="53" t="s">
        <v>52</v>
      </c>
      <c r="E82" s="73" t="s">
        <v>210</v>
      </c>
      <c r="F82" s="53" t="s">
        <v>108</v>
      </c>
      <c r="G82" s="53"/>
      <c r="H82" s="110">
        <v>251.8</v>
      </c>
      <c r="I82" s="110">
        <f>I83+I84</f>
        <v>39.199999999999996</v>
      </c>
      <c r="J82" s="110">
        <f t="shared" si="3"/>
        <v>15.567911040508337</v>
      </c>
      <c r="K82" s="110">
        <f t="shared" si="4"/>
        <v>212.60000000000002</v>
      </c>
    </row>
    <row r="83" spans="2:11" ht="12.75">
      <c r="B83" s="55" t="s">
        <v>101</v>
      </c>
      <c r="C83" s="53" t="s">
        <v>64</v>
      </c>
      <c r="D83" s="53" t="s">
        <v>52</v>
      </c>
      <c r="E83" s="73" t="s">
        <v>210</v>
      </c>
      <c r="F83" s="53" t="s">
        <v>108</v>
      </c>
      <c r="G83" s="53" t="s">
        <v>94</v>
      </c>
      <c r="H83" s="110">
        <v>11.7</v>
      </c>
      <c r="I83" s="110">
        <v>2.3</v>
      </c>
      <c r="J83" s="110">
        <f t="shared" si="3"/>
        <v>19.65811965811966</v>
      </c>
      <c r="K83" s="110">
        <f t="shared" si="4"/>
        <v>9.399999999999999</v>
      </c>
    </row>
    <row r="84" spans="2:11" ht="12.75">
      <c r="B84" s="55" t="s">
        <v>90</v>
      </c>
      <c r="C84" s="53" t="s">
        <v>64</v>
      </c>
      <c r="D84" s="53" t="s">
        <v>52</v>
      </c>
      <c r="E84" s="73" t="s">
        <v>210</v>
      </c>
      <c r="F84" s="53" t="s">
        <v>108</v>
      </c>
      <c r="G84" s="53">
        <v>3</v>
      </c>
      <c r="H84" s="110">
        <v>240.1</v>
      </c>
      <c r="I84" s="110">
        <v>36.9</v>
      </c>
      <c r="J84" s="110">
        <f t="shared" si="3"/>
        <v>15.3685964181591</v>
      </c>
      <c r="K84" s="110">
        <f t="shared" si="4"/>
        <v>203.2</v>
      </c>
    </row>
    <row r="85" spans="2:11" ht="12.75">
      <c r="B85" s="59" t="s">
        <v>113</v>
      </c>
      <c r="C85" s="53" t="s">
        <v>64</v>
      </c>
      <c r="D85" s="53" t="s">
        <v>52</v>
      </c>
      <c r="E85" s="73" t="s">
        <v>210</v>
      </c>
      <c r="F85" s="53" t="s">
        <v>114</v>
      </c>
      <c r="G85" s="53"/>
      <c r="H85" s="110">
        <v>10.1</v>
      </c>
      <c r="I85" s="110">
        <f>I86</f>
        <v>2.8</v>
      </c>
      <c r="J85" s="110">
        <f t="shared" si="3"/>
        <v>27.72277227722772</v>
      </c>
      <c r="K85" s="110">
        <f t="shared" si="4"/>
        <v>7.3</v>
      </c>
    </row>
    <row r="86" spans="2:11" ht="12.75">
      <c r="B86" s="59" t="s">
        <v>115</v>
      </c>
      <c r="C86" s="53" t="s">
        <v>64</v>
      </c>
      <c r="D86" s="53" t="s">
        <v>52</v>
      </c>
      <c r="E86" s="73" t="s">
        <v>210</v>
      </c>
      <c r="F86" s="53" t="s">
        <v>116</v>
      </c>
      <c r="G86" s="53"/>
      <c r="H86" s="110">
        <v>10.1</v>
      </c>
      <c r="I86" s="110">
        <f>I87</f>
        <v>2.8</v>
      </c>
      <c r="J86" s="110">
        <f t="shared" si="3"/>
        <v>27.72277227722772</v>
      </c>
      <c r="K86" s="110">
        <f t="shared" si="4"/>
        <v>7.3</v>
      </c>
    </row>
    <row r="87" spans="2:11" ht="12.75">
      <c r="B87" s="55" t="s">
        <v>90</v>
      </c>
      <c r="C87" s="53" t="s">
        <v>64</v>
      </c>
      <c r="D87" s="53" t="s">
        <v>52</v>
      </c>
      <c r="E87" s="73" t="s">
        <v>210</v>
      </c>
      <c r="F87" s="53" t="s">
        <v>116</v>
      </c>
      <c r="G87" s="53">
        <v>3</v>
      </c>
      <c r="H87" s="110">
        <v>10.1</v>
      </c>
      <c r="I87" s="110">
        <v>2.8</v>
      </c>
      <c r="J87" s="110">
        <f t="shared" si="3"/>
        <v>27.72277227722772</v>
      </c>
      <c r="K87" s="110">
        <f t="shared" si="4"/>
        <v>7.3</v>
      </c>
    </row>
    <row r="88" spans="2:11" ht="38.25">
      <c r="B88" s="59" t="s">
        <v>211</v>
      </c>
      <c r="C88" s="53" t="s">
        <v>64</v>
      </c>
      <c r="D88" s="53" t="s">
        <v>52</v>
      </c>
      <c r="E88" s="73" t="s">
        <v>212</v>
      </c>
      <c r="F88" s="53"/>
      <c r="G88" s="53"/>
      <c r="H88" s="111">
        <v>299.7</v>
      </c>
      <c r="I88" s="110">
        <f>I89+I93</f>
        <v>66.30000000000001</v>
      </c>
      <c r="J88" s="110">
        <f t="shared" si="3"/>
        <v>22.122122122122125</v>
      </c>
      <c r="K88" s="110">
        <f t="shared" si="4"/>
        <v>233.39999999999998</v>
      </c>
    </row>
    <row r="89" spans="2:11" ht="38.25">
      <c r="B89" s="55" t="s">
        <v>106</v>
      </c>
      <c r="C89" s="53" t="s">
        <v>64</v>
      </c>
      <c r="D89" s="53" t="s">
        <v>52</v>
      </c>
      <c r="E89" s="73" t="s">
        <v>212</v>
      </c>
      <c r="F89" s="53" t="s">
        <v>373</v>
      </c>
      <c r="G89" s="53"/>
      <c r="H89" s="111">
        <v>233.3</v>
      </c>
      <c r="I89" s="110">
        <f>I90</f>
        <v>54.300000000000004</v>
      </c>
      <c r="J89" s="110">
        <f t="shared" si="3"/>
        <v>23.27475353621946</v>
      </c>
      <c r="K89" s="110">
        <f t="shared" si="4"/>
        <v>179</v>
      </c>
    </row>
    <row r="90" spans="2:11" ht="12.75">
      <c r="B90" s="55" t="s">
        <v>107</v>
      </c>
      <c r="C90" s="53" t="s">
        <v>64</v>
      </c>
      <c r="D90" s="53" t="s">
        <v>52</v>
      </c>
      <c r="E90" s="73" t="s">
        <v>212</v>
      </c>
      <c r="F90" s="53" t="s">
        <v>108</v>
      </c>
      <c r="G90" s="53"/>
      <c r="H90" s="111">
        <v>233.3</v>
      </c>
      <c r="I90" s="110">
        <f>I91+I92</f>
        <v>54.300000000000004</v>
      </c>
      <c r="J90" s="110">
        <f t="shared" si="3"/>
        <v>23.27475353621946</v>
      </c>
      <c r="K90" s="110">
        <f t="shared" si="4"/>
        <v>179</v>
      </c>
    </row>
    <row r="91" spans="2:11" ht="12.75">
      <c r="B91" s="55" t="s">
        <v>101</v>
      </c>
      <c r="C91" s="53" t="s">
        <v>64</v>
      </c>
      <c r="D91" s="53" t="s">
        <v>52</v>
      </c>
      <c r="E91" s="73" t="s">
        <v>212</v>
      </c>
      <c r="F91" s="53" t="s">
        <v>108</v>
      </c>
      <c r="G91" s="53" t="s">
        <v>94</v>
      </c>
      <c r="H91" s="111">
        <v>11.7</v>
      </c>
      <c r="I91" s="110">
        <v>2.7</v>
      </c>
      <c r="J91" s="110">
        <f t="shared" si="3"/>
        <v>23.07692307692308</v>
      </c>
      <c r="K91" s="110">
        <f t="shared" si="4"/>
        <v>9</v>
      </c>
    </row>
    <row r="92" spans="2:11" ht="12.75">
      <c r="B92" s="55" t="s">
        <v>90</v>
      </c>
      <c r="C92" s="53" t="s">
        <v>64</v>
      </c>
      <c r="D92" s="53" t="s">
        <v>52</v>
      </c>
      <c r="E92" s="73" t="s">
        <v>212</v>
      </c>
      <c r="F92" s="53" t="s">
        <v>108</v>
      </c>
      <c r="G92" s="53">
        <v>3</v>
      </c>
      <c r="H92" s="111">
        <v>221.6</v>
      </c>
      <c r="I92" s="110">
        <v>51.6</v>
      </c>
      <c r="J92" s="110">
        <f t="shared" si="3"/>
        <v>23.28519855595668</v>
      </c>
      <c r="K92" s="110">
        <f t="shared" si="4"/>
        <v>170</v>
      </c>
    </row>
    <row r="93" spans="2:11" ht="12.75">
      <c r="B93" s="59" t="s">
        <v>113</v>
      </c>
      <c r="C93" s="53" t="s">
        <v>64</v>
      </c>
      <c r="D93" s="53" t="s">
        <v>52</v>
      </c>
      <c r="E93" s="73" t="s">
        <v>212</v>
      </c>
      <c r="F93" s="53" t="s">
        <v>114</v>
      </c>
      <c r="G93" s="53"/>
      <c r="H93" s="111">
        <v>66.4</v>
      </c>
      <c r="I93" s="110">
        <f>I94</f>
        <v>12</v>
      </c>
      <c r="J93" s="110">
        <f t="shared" si="3"/>
        <v>18.072289156626503</v>
      </c>
      <c r="K93" s="110">
        <f t="shared" si="4"/>
        <v>54.400000000000006</v>
      </c>
    </row>
    <row r="94" spans="2:11" ht="12.75">
      <c r="B94" s="59" t="s">
        <v>115</v>
      </c>
      <c r="C94" s="53" t="s">
        <v>64</v>
      </c>
      <c r="D94" s="53" t="s">
        <v>52</v>
      </c>
      <c r="E94" s="73" t="s">
        <v>212</v>
      </c>
      <c r="F94" s="53" t="s">
        <v>116</v>
      </c>
      <c r="G94" s="53"/>
      <c r="H94" s="111">
        <v>66.4</v>
      </c>
      <c r="I94" s="110">
        <f>I95</f>
        <v>12</v>
      </c>
      <c r="J94" s="110">
        <f t="shared" si="3"/>
        <v>18.072289156626503</v>
      </c>
      <c r="K94" s="110">
        <f t="shared" si="4"/>
        <v>54.400000000000006</v>
      </c>
    </row>
    <row r="95" spans="2:11" ht="12.75">
      <c r="B95" s="55" t="s">
        <v>90</v>
      </c>
      <c r="C95" s="53" t="s">
        <v>64</v>
      </c>
      <c r="D95" s="53" t="s">
        <v>52</v>
      </c>
      <c r="E95" s="73" t="s">
        <v>212</v>
      </c>
      <c r="F95" s="53" t="s">
        <v>116</v>
      </c>
      <c r="G95" s="53">
        <v>3</v>
      </c>
      <c r="H95" s="111">
        <v>66.4</v>
      </c>
      <c r="I95" s="110">
        <v>12</v>
      </c>
      <c r="J95" s="110">
        <f t="shared" si="3"/>
        <v>18.072289156626503</v>
      </c>
      <c r="K95" s="110">
        <f t="shared" si="4"/>
        <v>54.400000000000006</v>
      </c>
    </row>
    <row r="96" spans="2:11" ht="25.5">
      <c r="B96" s="59" t="s">
        <v>213</v>
      </c>
      <c r="C96" s="53" t="s">
        <v>64</v>
      </c>
      <c r="D96" s="53" t="s">
        <v>52</v>
      </c>
      <c r="E96" s="79" t="s">
        <v>214</v>
      </c>
      <c r="F96" s="53"/>
      <c r="G96" s="53"/>
      <c r="H96" s="110">
        <v>261.6</v>
      </c>
      <c r="I96" s="110">
        <f>I97+I101</f>
        <v>42.7</v>
      </c>
      <c r="J96" s="110">
        <f t="shared" si="3"/>
        <v>16.32262996941896</v>
      </c>
      <c r="K96" s="110">
        <f t="shared" si="4"/>
        <v>218.90000000000003</v>
      </c>
    </row>
    <row r="97" spans="2:11" ht="38.25">
      <c r="B97" s="55" t="s">
        <v>106</v>
      </c>
      <c r="C97" s="53" t="s">
        <v>64</v>
      </c>
      <c r="D97" s="53" t="s">
        <v>52</v>
      </c>
      <c r="E97" s="73" t="s">
        <v>214</v>
      </c>
      <c r="F97" s="53" t="s">
        <v>373</v>
      </c>
      <c r="G97" s="53"/>
      <c r="H97" s="110">
        <v>251.8</v>
      </c>
      <c r="I97" s="110">
        <f>I98</f>
        <v>41.2</v>
      </c>
      <c r="J97" s="110">
        <f t="shared" si="3"/>
        <v>16.36219221604448</v>
      </c>
      <c r="K97" s="110">
        <f t="shared" si="4"/>
        <v>210.60000000000002</v>
      </c>
    </row>
    <row r="98" spans="2:11" ht="12.75">
      <c r="B98" s="55" t="s">
        <v>107</v>
      </c>
      <c r="C98" s="53" t="s">
        <v>64</v>
      </c>
      <c r="D98" s="53" t="s">
        <v>52</v>
      </c>
      <c r="E98" s="73" t="s">
        <v>214</v>
      </c>
      <c r="F98" s="53" t="s">
        <v>108</v>
      </c>
      <c r="G98" s="53"/>
      <c r="H98" s="110">
        <v>251.8</v>
      </c>
      <c r="I98" s="110">
        <f>I99+I100</f>
        <v>41.2</v>
      </c>
      <c r="J98" s="110">
        <f t="shared" si="3"/>
        <v>16.36219221604448</v>
      </c>
      <c r="K98" s="110">
        <f t="shared" si="4"/>
        <v>210.60000000000002</v>
      </c>
    </row>
    <row r="99" spans="2:11" ht="12.75">
      <c r="B99" s="55" t="s">
        <v>101</v>
      </c>
      <c r="C99" s="53" t="s">
        <v>64</v>
      </c>
      <c r="D99" s="53" t="s">
        <v>52</v>
      </c>
      <c r="E99" s="73" t="s">
        <v>214</v>
      </c>
      <c r="F99" s="53" t="s">
        <v>108</v>
      </c>
      <c r="G99" s="53" t="s">
        <v>94</v>
      </c>
      <c r="H99" s="110">
        <v>11.7</v>
      </c>
      <c r="I99" s="110">
        <v>2.7</v>
      </c>
      <c r="J99" s="110">
        <f t="shared" si="3"/>
        <v>23.07692307692308</v>
      </c>
      <c r="K99" s="110">
        <f t="shared" si="4"/>
        <v>9</v>
      </c>
    </row>
    <row r="100" spans="2:11" ht="12.75">
      <c r="B100" s="55" t="s">
        <v>90</v>
      </c>
      <c r="C100" s="53" t="s">
        <v>64</v>
      </c>
      <c r="D100" s="53" t="s">
        <v>52</v>
      </c>
      <c r="E100" s="73" t="s">
        <v>214</v>
      </c>
      <c r="F100" s="53" t="s">
        <v>108</v>
      </c>
      <c r="G100" s="53">
        <v>3</v>
      </c>
      <c r="H100" s="110">
        <v>240.1</v>
      </c>
      <c r="I100" s="110">
        <v>38.5</v>
      </c>
      <c r="J100" s="110">
        <f t="shared" si="3"/>
        <v>16.034985422740526</v>
      </c>
      <c r="K100" s="110">
        <f t="shared" si="4"/>
        <v>201.6</v>
      </c>
    </row>
    <row r="101" spans="2:11" ht="12.75">
      <c r="B101" s="59" t="s">
        <v>113</v>
      </c>
      <c r="C101" s="53" t="s">
        <v>64</v>
      </c>
      <c r="D101" s="53" t="s">
        <v>52</v>
      </c>
      <c r="E101" s="73" t="s">
        <v>214</v>
      </c>
      <c r="F101" s="53" t="s">
        <v>114</v>
      </c>
      <c r="G101" s="53"/>
      <c r="H101" s="110">
        <v>9.8</v>
      </c>
      <c r="I101" s="110">
        <f>I102</f>
        <v>1.5</v>
      </c>
      <c r="J101" s="110">
        <f t="shared" si="3"/>
        <v>15.30612244897959</v>
      </c>
      <c r="K101" s="110">
        <f t="shared" si="4"/>
        <v>8.3</v>
      </c>
    </row>
    <row r="102" spans="2:11" ht="12.75">
      <c r="B102" s="59" t="s">
        <v>115</v>
      </c>
      <c r="C102" s="53" t="s">
        <v>64</v>
      </c>
      <c r="D102" s="53" t="s">
        <v>52</v>
      </c>
      <c r="E102" s="73" t="s">
        <v>214</v>
      </c>
      <c r="F102" s="53" t="s">
        <v>116</v>
      </c>
      <c r="G102" s="53"/>
      <c r="H102" s="110">
        <v>9.8</v>
      </c>
      <c r="I102" s="110">
        <f>I103</f>
        <v>1.5</v>
      </c>
      <c r="J102" s="110">
        <f t="shared" si="3"/>
        <v>15.30612244897959</v>
      </c>
      <c r="K102" s="110">
        <f t="shared" si="4"/>
        <v>8.3</v>
      </c>
    </row>
    <row r="103" spans="2:11" ht="12.75">
      <c r="B103" s="55" t="s">
        <v>90</v>
      </c>
      <c r="C103" s="53" t="s">
        <v>64</v>
      </c>
      <c r="D103" s="53" t="s">
        <v>52</v>
      </c>
      <c r="E103" s="73" t="s">
        <v>214</v>
      </c>
      <c r="F103" s="53" t="s">
        <v>116</v>
      </c>
      <c r="G103" s="53">
        <v>3</v>
      </c>
      <c r="H103" s="110">
        <v>9.8</v>
      </c>
      <c r="I103" s="110">
        <v>1.5</v>
      </c>
      <c r="J103" s="110">
        <f t="shared" si="3"/>
        <v>15.30612244897959</v>
      </c>
      <c r="K103" s="110">
        <f t="shared" si="4"/>
        <v>8.3</v>
      </c>
    </row>
    <row r="104" spans="2:11" ht="25.5">
      <c r="B104" s="55" t="s">
        <v>135</v>
      </c>
      <c r="C104" s="53" t="s">
        <v>64</v>
      </c>
      <c r="D104" s="53" t="s">
        <v>52</v>
      </c>
      <c r="E104" s="53" t="s">
        <v>215</v>
      </c>
      <c r="F104" s="53"/>
      <c r="G104" s="53"/>
      <c r="H104" s="110">
        <v>100</v>
      </c>
      <c r="I104" s="110">
        <f>I105</f>
        <v>83.3</v>
      </c>
      <c r="J104" s="110">
        <f t="shared" si="3"/>
        <v>83.3</v>
      </c>
      <c r="K104" s="110">
        <f t="shared" si="4"/>
        <v>16.700000000000003</v>
      </c>
    </row>
    <row r="105" spans="2:11" ht="12.75">
      <c r="B105" s="59" t="s">
        <v>113</v>
      </c>
      <c r="C105" s="53" t="s">
        <v>64</v>
      </c>
      <c r="D105" s="53" t="s">
        <v>52</v>
      </c>
      <c r="E105" s="53" t="s">
        <v>215</v>
      </c>
      <c r="F105" s="53" t="s">
        <v>114</v>
      </c>
      <c r="G105" s="53"/>
      <c r="H105" s="110">
        <v>100</v>
      </c>
      <c r="I105" s="110">
        <f>I106</f>
        <v>83.3</v>
      </c>
      <c r="J105" s="110">
        <f t="shared" si="3"/>
        <v>83.3</v>
      </c>
      <c r="K105" s="110">
        <f t="shared" si="4"/>
        <v>16.700000000000003</v>
      </c>
    </row>
    <row r="106" spans="2:11" ht="12.75">
      <c r="B106" s="59" t="s">
        <v>115</v>
      </c>
      <c r="C106" s="53" t="s">
        <v>64</v>
      </c>
      <c r="D106" s="53" t="s">
        <v>52</v>
      </c>
      <c r="E106" s="53" t="s">
        <v>215</v>
      </c>
      <c r="F106" s="53" t="s">
        <v>116</v>
      </c>
      <c r="G106" s="53"/>
      <c r="H106" s="110">
        <v>100</v>
      </c>
      <c r="I106" s="110">
        <f>I107</f>
        <v>83.3</v>
      </c>
      <c r="J106" s="110">
        <f t="shared" si="3"/>
        <v>83.3</v>
      </c>
      <c r="K106" s="110">
        <f t="shared" si="4"/>
        <v>16.700000000000003</v>
      </c>
    </row>
    <row r="107" spans="2:11" ht="12.75">
      <c r="B107" s="55" t="s">
        <v>101</v>
      </c>
      <c r="C107" s="53" t="s">
        <v>64</v>
      </c>
      <c r="D107" s="53" t="s">
        <v>52</v>
      </c>
      <c r="E107" s="53" t="s">
        <v>215</v>
      </c>
      <c r="F107" s="53" t="s">
        <v>116</v>
      </c>
      <c r="G107" s="53">
        <v>2</v>
      </c>
      <c r="H107" s="110">
        <v>100</v>
      </c>
      <c r="I107" s="110">
        <v>83.3</v>
      </c>
      <c r="J107" s="110">
        <f t="shared" si="3"/>
        <v>83.3</v>
      </c>
      <c r="K107" s="110">
        <f t="shared" si="4"/>
        <v>16.700000000000003</v>
      </c>
    </row>
    <row r="108" spans="2:11" ht="25.5">
      <c r="B108" s="55" t="s">
        <v>136</v>
      </c>
      <c r="C108" s="53" t="s">
        <v>64</v>
      </c>
      <c r="D108" s="53" t="s">
        <v>52</v>
      </c>
      <c r="E108" s="53" t="s">
        <v>216</v>
      </c>
      <c r="F108" s="53"/>
      <c r="G108" s="53"/>
      <c r="H108" s="110">
        <v>371.5</v>
      </c>
      <c r="I108" s="110">
        <f>I109+I112+I115</f>
        <v>81</v>
      </c>
      <c r="J108" s="110">
        <f t="shared" si="3"/>
        <v>21.80349932705249</v>
      </c>
      <c r="K108" s="110">
        <f t="shared" si="4"/>
        <v>290.5</v>
      </c>
    </row>
    <row r="109" spans="2:11" ht="38.25">
      <c r="B109" s="55" t="s">
        <v>106</v>
      </c>
      <c r="C109" s="53" t="s">
        <v>64</v>
      </c>
      <c r="D109" s="53" t="s">
        <v>52</v>
      </c>
      <c r="E109" s="53" t="s">
        <v>216</v>
      </c>
      <c r="F109" s="53" t="s">
        <v>373</v>
      </c>
      <c r="G109" s="53"/>
      <c r="H109" s="110">
        <v>110.4</v>
      </c>
      <c r="I109" s="110">
        <f>I110</f>
        <v>34.7</v>
      </c>
      <c r="J109" s="110">
        <f t="shared" si="3"/>
        <v>31.431159420289855</v>
      </c>
      <c r="K109" s="110">
        <f t="shared" si="4"/>
        <v>75.7</v>
      </c>
    </row>
    <row r="110" spans="2:11" ht="12.75">
      <c r="B110" s="55" t="s">
        <v>107</v>
      </c>
      <c r="C110" s="53" t="s">
        <v>64</v>
      </c>
      <c r="D110" s="53" t="s">
        <v>52</v>
      </c>
      <c r="E110" s="53" t="s">
        <v>216</v>
      </c>
      <c r="F110" s="53" t="s">
        <v>108</v>
      </c>
      <c r="G110" s="53"/>
      <c r="H110" s="110">
        <v>110.4</v>
      </c>
      <c r="I110" s="110">
        <f>I111</f>
        <v>34.7</v>
      </c>
      <c r="J110" s="110">
        <f t="shared" si="3"/>
        <v>31.431159420289855</v>
      </c>
      <c r="K110" s="110">
        <f t="shared" si="4"/>
        <v>75.7</v>
      </c>
    </row>
    <row r="111" spans="2:11" ht="12.75">
      <c r="B111" s="55" t="s">
        <v>101</v>
      </c>
      <c r="C111" s="53" t="s">
        <v>64</v>
      </c>
      <c r="D111" s="53" t="s">
        <v>52</v>
      </c>
      <c r="E111" s="53" t="s">
        <v>216</v>
      </c>
      <c r="F111" s="53" t="s">
        <v>108</v>
      </c>
      <c r="G111" s="53">
        <v>2</v>
      </c>
      <c r="H111" s="111">
        <v>110.4</v>
      </c>
      <c r="I111" s="110">
        <v>34.7</v>
      </c>
      <c r="J111" s="110">
        <f t="shared" si="3"/>
        <v>31.431159420289855</v>
      </c>
      <c r="K111" s="110">
        <f t="shared" si="4"/>
        <v>75.7</v>
      </c>
    </row>
    <row r="112" spans="2:11" ht="12.75">
      <c r="B112" s="59" t="s">
        <v>113</v>
      </c>
      <c r="C112" s="53" t="s">
        <v>64</v>
      </c>
      <c r="D112" s="53" t="s">
        <v>52</v>
      </c>
      <c r="E112" s="53" t="s">
        <v>216</v>
      </c>
      <c r="F112" s="53" t="s">
        <v>114</v>
      </c>
      <c r="G112" s="53"/>
      <c r="H112" s="110">
        <v>45.9</v>
      </c>
      <c r="I112" s="110">
        <f>I113</f>
        <v>13.7</v>
      </c>
      <c r="J112" s="110">
        <f t="shared" si="3"/>
        <v>29.847494553376908</v>
      </c>
      <c r="K112" s="110">
        <f t="shared" si="4"/>
        <v>32.2</v>
      </c>
    </row>
    <row r="113" spans="2:11" ht="12.75">
      <c r="B113" s="59" t="s">
        <v>115</v>
      </c>
      <c r="C113" s="53" t="s">
        <v>64</v>
      </c>
      <c r="D113" s="53" t="s">
        <v>52</v>
      </c>
      <c r="E113" s="53" t="s">
        <v>216</v>
      </c>
      <c r="F113" s="53" t="s">
        <v>116</v>
      </c>
      <c r="G113" s="53"/>
      <c r="H113" s="110">
        <v>45.9</v>
      </c>
      <c r="I113" s="110">
        <f>I114</f>
        <v>13.7</v>
      </c>
      <c r="J113" s="110">
        <f t="shared" si="3"/>
        <v>29.847494553376908</v>
      </c>
      <c r="K113" s="110">
        <f t="shared" si="4"/>
        <v>32.2</v>
      </c>
    </row>
    <row r="114" spans="2:11" ht="12.75">
      <c r="B114" s="55" t="s">
        <v>101</v>
      </c>
      <c r="C114" s="53" t="s">
        <v>64</v>
      </c>
      <c r="D114" s="53" t="s">
        <v>52</v>
      </c>
      <c r="E114" s="53" t="s">
        <v>216</v>
      </c>
      <c r="F114" s="53" t="s">
        <v>116</v>
      </c>
      <c r="G114" s="53">
        <v>2</v>
      </c>
      <c r="H114" s="110">
        <v>45.9</v>
      </c>
      <c r="I114" s="110">
        <v>13.7</v>
      </c>
      <c r="J114" s="110">
        <f t="shared" si="3"/>
        <v>29.847494553376908</v>
      </c>
      <c r="K114" s="110">
        <f t="shared" si="4"/>
        <v>32.2</v>
      </c>
    </row>
    <row r="115" spans="2:11" ht="12.75">
      <c r="B115" s="59" t="s">
        <v>118</v>
      </c>
      <c r="C115" s="53" t="s">
        <v>64</v>
      </c>
      <c r="D115" s="53" t="s">
        <v>52</v>
      </c>
      <c r="E115" s="53" t="s">
        <v>216</v>
      </c>
      <c r="F115" s="53" t="s">
        <v>186</v>
      </c>
      <c r="G115" s="53"/>
      <c r="H115" s="110">
        <v>215.2</v>
      </c>
      <c r="I115" s="110">
        <f>I116</f>
        <v>32.6</v>
      </c>
      <c r="J115" s="110">
        <f t="shared" si="3"/>
        <v>15.148698884758366</v>
      </c>
      <c r="K115" s="110">
        <f t="shared" si="4"/>
        <v>182.6</v>
      </c>
    </row>
    <row r="116" spans="2:11" ht="12.75">
      <c r="B116" s="55" t="s">
        <v>217</v>
      </c>
      <c r="C116" s="53" t="s">
        <v>64</v>
      </c>
      <c r="D116" s="53" t="s">
        <v>52</v>
      </c>
      <c r="E116" s="53" t="s">
        <v>216</v>
      </c>
      <c r="F116" s="53" t="s">
        <v>218</v>
      </c>
      <c r="G116" s="53"/>
      <c r="H116" s="110">
        <v>215.2</v>
      </c>
      <c r="I116" s="110">
        <f>I117</f>
        <v>32.6</v>
      </c>
      <c r="J116" s="110">
        <f t="shared" si="3"/>
        <v>15.148698884758366</v>
      </c>
      <c r="K116" s="110">
        <f t="shared" si="4"/>
        <v>182.6</v>
      </c>
    </row>
    <row r="117" spans="2:11" ht="12.75">
      <c r="B117" s="55" t="s">
        <v>101</v>
      </c>
      <c r="C117" s="53" t="s">
        <v>64</v>
      </c>
      <c r="D117" s="53" t="s">
        <v>52</v>
      </c>
      <c r="E117" s="53" t="s">
        <v>216</v>
      </c>
      <c r="F117" s="53" t="s">
        <v>218</v>
      </c>
      <c r="G117" s="53">
        <v>2</v>
      </c>
      <c r="H117" s="110">
        <v>215.2</v>
      </c>
      <c r="I117" s="110">
        <v>32.6</v>
      </c>
      <c r="J117" s="110">
        <f t="shared" si="3"/>
        <v>15.148698884758366</v>
      </c>
      <c r="K117" s="110">
        <f t="shared" si="4"/>
        <v>182.6</v>
      </c>
    </row>
    <row r="118" spans="2:11" ht="25.5">
      <c r="B118" s="63" t="s">
        <v>260</v>
      </c>
      <c r="C118" s="53" t="s">
        <v>64</v>
      </c>
      <c r="D118" s="53" t="s">
        <v>52</v>
      </c>
      <c r="E118" s="53" t="s">
        <v>219</v>
      </c>
      <c r="F118" s="53"/>
      <c r="G118" s="53"/>
      <c r="H118" s="110">
        <v>36</v>
      </c>
      <c r="I118" s="110">
        <f>I119</f>
        <v>0</v>
      </c>
      <c r="J118" s="110">
        <f t="shared" si="3"/>
        <v>0</v>
      </c>
      <c r="K118" s="110">
        <f t="shared" si="4"/>
        <v>36</v>
      </c>
    </row>
    <row r="119" spans="2:11" ht="25.5">
      <c r="B119" s="55" t="s">
        <v>261</v>
      </c>
      <c r="C119" s="53" t="s">
        <v>64</v>
      </c>
      <c r="D119" s="53" t="s">
        <v>52</v>
      </c>
      <c r="E119" s="53" t="s">
        <v>263</v>
      </c>
      <c r="F119" s="53"/>
      <c r="G119" s="53"/>
      <c r="H119" s="110">
        <v>36</v>
      </c>
      <c r="I119" s="110">
        <f>I120</f>
        <v>0</v>
      </c>
      <c r="J119" s="110">
        <f t="shared" si="3"/>
        <v>0</v>
      </c>
      <c r="K119" s="110">
        <f t="shared" si="4"/>
        <v>36</v>
      </c>
    </row>
    <row r="120" spans="2:11" ht="38.25">
      <c r="B120" s="55" t="s">
        <v>262</v>
      </c>
      <c r="C120" s="53" t="s">
        <v>64</v>
      </c>
      <c r="D120" s="53" t="s">
        <v>52</v>
      </c>
      <c r="E120" s="53" t="s">
        <v>264</v>
      </c>
      <c r="F120" s="52"/>
      <c r="G120" s="52"/>
      <c r="H120" s="110">
        <v>36</v>
      </c>
      <c r="I120" s="110">
        <f>I121</f>
        <v>0</v>
      </c>
      <c r="J120" s="110">
        <f t="shared" si="3"/>
        <v>0</v>
      </c>
      <c r="K120" s="110">
        <f t="shared" si="4"/>
        <v>36</v>
      </c>
    </row>
    <row r="121" spans="2:11" ht="12.75">
      <c r="B121" s="59" t="s">
        <v>113</v>
      </c>
      <c r="C121" s="53" t="s">
        <v>64</v>
      </c>
      <c r="D121" s="53" t="s">
        <v>52</v>
      </c>
      <c r="E121" s="53" t="s">
        <v>264</v>
      </c>
      <c r="F121" s="53" t="s">
        <v>114</v>
      </c>
      <c r="G121" s="53"/>
      <c r="H121" s="110">
        <v>36</v>
      </c>
      <c r="I121" s="110">
        <f>I122</f>
        <v>0</v>
      </c>
      <c r="J121" s="110">
        <f t="shared" si="3"/>
        <v>0</v>
      </c>
      <c r="K121" s="110">
        <f t="shared" si="4"/>
        <v>36</v>
      </c>
    </row>
    <row r="122" spans="2:11" ht="12.75">
      <c r="B122" s="59" t="s">
        <v>115</v>
      </c>
      <c r="C122" s="53" t="s">
        <v>64</v>
      </c>
      <c r="D122" s="53" t="s">
        <v>52</v>
      </c>
      <c r="E122" s="53" t="s">
        <v>264</v>
      </c>
      <c r="F122" s="53" t="s">
        <v>116</v>
      </c>
      <c r="G122" s="53"/>
      <c r="H122" s="110">
        <v>36</v>
      </c>
      <c r="I122" s="110">
        <f>I123</f>
        <v>0</v>
      </c>
      <c r="J122" s="110">
        <f t="shared" si="3"/>
        <v>0</v>
      </c>
      <c r="K122" s="110">
        <f t="shared" si="4"/>
        <v>36</v>
      </c>
    </row>
    <row r="123" spans="2:11" ht="12.75">
      <c r="B123" s="55" t="s">
        <v>101</v>
      </c>
      <c r="C123" s="53" t="s">
        <v>64</v>
      </c>
      <c r="D123" s="53" t="s">
        <v>52</v>
      </c>
      <c r="E123" s="53" t="s">
        <v>264</v>
      </c>
      <c r="F123" s="53" t="s">
        <v>116</v>
      </c>
      <c r="G123" s="53">
        <v>2</v>
      </c>
      <c r="H123" s="110">
        <v>36</v>
      </c>
      <c r="I123" s="110">
        <v>0</v>
      </c>
      <c r="J123" s="110">
        <f t="shared" si="3"/>
        <v>0</v>
      </c>
      <c r="K123" s="110">
        <f t="shared" si="4"/>
        <v>36</v>
      </c>
    </row>
    <row r="124" spans="2:11" ht="25.5">
      <c r="B124" s="55" t="s">
        <v>477</v>
      </c>
      <c r="C124" s="53" t="s">
        <v>64</v>
      </c>
      <c r="D124" s="53" t="s">
        <v>52</v>
      </c>
      <c r="E124" s="60" t="s">
        <v>511</v>
      </c>
      <c r="F124" s="28"/>
      <c r="G124" s="53"/>
      <c r="H124" s="110">
        <v>5.5</v>
      </c>
      <c r="I124" s="110">
        <f>I125+I130+I135</f>
        <v>4</v>
      </c>
      <c r="J124" s="110">
        <f t="shared" si="3"/>
        <v>72.72727272727273</v>
      </c>
      <c r="K124" s="110">
        <f t="shared" si="4"/>
        <v>1.5</v>
      </c>
    </row>
    <row r="125" spans="2:11" ht="38.25">
      <c r="B125" s="55" t="s">
        <v>478</v>
      </c>
      <c r="C125" s="53" t="s">
        <v>64</v>
      </c>
      <c r="D125" s="53" t="s">
        <v>52</v>
      </c>
      <c r="E125" s="61" t="s">
        <v>222</v>
      </c>
      <c r="F125" s="28"/>
      <c r="G125" s="53"/>
      <c r="H125" s="110">
        <v>1.5</v>
      </c>
      <c r="I125" s="110">
        <f>I126</f>
        <v>0</v>
      </c>
      <c r="J125" s="110">
        <f t="shared" si="3"/>
        <v>0</v>
      </c>
      <c r="K125" s="110">
        <f t="shared" si="4"/>
        <v>1.5</v>
      </c>
    </row>
    <row r="126" spans="2:11" ht="38.25">
      <c r="B126" s="55" t="s">
        <v>479</v>
      </c>
      <c r="C126" s="53" t="s">
        <v>64</v>
      </c>
      <c r="D126" s="53" t="s">
        <v>52</v>
      </c>
      <c r="E126" s="61" t="s">
        <v>223</v>
      </c>
      <c r="F126" s="28"/>
      <c r="G126" s="53"/>
      <c r="H126" s="110">
        <v>1.5</v>
      </c>
      <c r="I126" s="110">
        <f>I127</f>
        <v>0</v>
      </c>
      <c r="J126" s="110">
        <f t="shared" si="3"/>
        <v>0</v>
      </c>
      <c r="K126" s="110">
        <f t="shared" si="4"/>
        <v>1.5</v>
      </c>
    </row>
    <row r="127" spans="2:11" ht="12.75">
      <c r="B127" s="59" t="s">
        <v>113</v>
      </c>
      <c r="C127" s="53" t="s">
        <v>64</v>
      </c>
      <c r="D127" s="53" t="s">
        <v>52</v>
      </c>
      <c r="E127" s="61" t="s">
        <v>223</v>
      </c>
      <c r="F127" s="53" t="s">
        <v>114</v>
      </c>
      <c r="G127" s="53"/>
      <c r="H127" s="110">
        <v>1.5</v>
      </c>
      <c r="I127" s="110">
        <f>I128</f>
        <v>0</v>
      </c>
      <c r="J127" s="110">
        <f t="shared" si="3"/>
        <v>0</v>
      </c>
      <c r="K127" s="110">
        <f t="shared" si="4"/>
        <v>1.5</v>
      </c>
    </row>
    <row r="128" spans="2:11" ht="12.75">
      <c r="B128" s="59" t="s">
        <v>115</v>
      </c>
      <c r="C128" s="53" t="s">
        <v>64</v>
      </c>
      <c r="D128" s="53" t="s">
        <v>52</v>
      </c>
      <c r="E128" s="61" t="s">
        <v>223</v>
      </c>
      <c r="F128" s="53" t="s">
        <v>116</v>
      </c>
      <c r="G128" s="53"/>
      <c r="H128" s="110">
        <v>1.5</v>
      </c>
      <c r="I128" s="110">
        <f>I129</f>
        <v>0</v>
      </c>
      <c r="J128" s="110">
        <f t="shared" si="3"/>
        <v>0</v>
      </c>
      <c r="K128" s="110">
        <f t="shared" si="4"/>
        <v>1.5</v>
      </c>
    </row>
    <row r="129" spans="2:11" ht="12.75">
      <c r="B129" s="55" t="s">
        <v>101</v>
      </c>
      <c r="C129" s="53" t="s">
        <v>64</v>
      </c>
      <c r="D129" s="53" t="s">
        <v>52</v>
      </c>
      <c r="E129" s="61" t="s">
        <v>223</v>
      </c>
      <c r="F129" s="53" t="s">
        <v>116</v>
      </c>
      <c r="G129" s="53">
        <v>2</v>
      </c>
      <c r="H129" s="110">
        <v>1.5</v>
      </c>
      <c r="I129" s="110">
        <v>0</v>
      </c>
      <c r="J129" s="110">
        <f t="shared" si="3"/>
        <v>0</v>
      </c>
      <c r="K129" s="110">
        <f t="shared" si="4"/>
        <v>1.5</v>
      </c>
    </row>
    <row r="130" spans="2:11" ht="25.5">
      <c r="B130" s="55" t="s">
        <v>480</v>
      </c>
      <c r="C130" s="53" t="s">
        <v>64</v>
      </c>
      <c r="D130" s="53" t="s">
        <v>52</v>
      </c>
      <c r="E130" s="61" t="s">
        <v>16</v>
      </c>
      <c r="F130" s="28"/>
      <c r="G130" s="53"/>
      <c r="H130" s="110">
        <v>3</v>
      </c>
      <c r="I130" s="110">
        <f>I131</f>
        <v>3</v>
      </c>
      <c r="J130" s="110">
        <f t="shared" si="3"/>
        <v>100</v>
      </c>
      <c r="K130" s="110">
        <f t="shared" si="4"/>
        <v>0</v>
      </c>
    </row>
    <row r="131" spans="2:11" ht="38.25">
      <c r="B131" s="55" t="s">
        <v>36</v>
      </c>
      <c r="C131" s="53" t="s">
        <v>64</v>
      </c>
      <c r="D131" s="53" t="s">
        <v>52</v>
      </c>
      <c r="E131" s="61" t="s">
        <v>517</v>
      </c>
      <c r="F131" s="28"/>
      <c r="G131" s="53"/>
      <c r="H131" s="110">
        <v>3</v>
      </c>
      <c r="I131" s="110">
        <f>I132</f>
        <v>3</v>
      </c>
      <c r="J131" s="110">
        <f t="shared" si="3"/>
        <v>100</v>
      </c>
      <c r="K131" s="110">
        <f t="shared" si="4"/>
        <v>0</v>
      </c>
    </row>
    <row r="132" spans="2:11" ht="12.75">
      <c r="B132" s="59" t="s">
        <v>113</v>
      </c>
      <c r="C132" s="53" t="s">
        <v>64</v>
      </c>
      <c r="D132" s="53" t="s">
        <v>52</v>
      </c>
      <c r="E132" s="61" t="s">
        <v>517</v>
      </c>
      <c r="F132" s="53" t="s">
        <v>114</v>
      </c>
      <c r="G132" s="53"/>
      <c r="H132" s="110">
        <v>3</v>
      </c>
      <c r="I132" s="110">
        <f>I133</f>
        <v>3</v>
      </c>
      <c r="J132" s="110">
        <f t="shared" si="3"/>
        <v>100</v>
      </c>
      <c r="K132" s="110">
        <f t="shared" si="4"/>
        <v>0</v>
      </c>
    </row>
    <row r="133" spans="2:11" ht="12.75">
      <c r="B133" s="59" t="s">
        <v>115</v>
      </c>
      <c r="C133" s="53" t="s">
        <v>64</v>
      </c>
      <c r="D133" s="53" t="s">
        <v>52</v>
      </c>
      <c r="E133" s="61" t="s">
        <v>517</v>
      </c>
      <c r="F133" s="53" t="s">
        <v>116</v>
      </c>
      <c r="G133" s="53"/>
      <c r="H133" s="110">
        <v>3</v>
      </c>
      <c r="I133" s="110">
        <f>I134</f>
        <v>3</v>
      </c>
      <c r="J133" s="110">
        <f t="shared" si="3"/>
        <v>100</v>
      </c>
      <c r="K133" s="110">
        <f t="shared" si="4"/>
        <v>0</v>
      </c>
    </row>
    <row r="134" spans="2:11" ht="12.75">
      <c r="B134" s="55" t="s">
        <v>101</v>
      </c>
      <c r="C134" s="53" t="s">
        <v>64</v>
      </c>
      <c r="D134" s="53" t="s">
        <v>52</v>
      </c>
      <c r="E134" s="61" t="s">
        <v>517</v>
      </c>
      <c r="F134" s="53" t="s">
        <v>116</v>
      </c>
      <c r="G134" s="53">
        <v>2</v>
      </c>
      <c r="H134" s="110">
        <v>3</v>
      </c>
      <c r="I134" s="110">
        <v>3</v>
      </c>
      <c r="J134" s="110">
        <f t="shared" si="3"/>
        <v>100</v>
      </c>
      <c r="K134" s="110">
        <f t="shared" si="4"/>
        <v>0</v>
      </c>
    </row>
    <row r="135" spans="2:11" ht="38.25">
      <c r="B135" s="55" t="s">
        <v>37</v>
      </c>
      <c r="C135" s="53" t="s">
        <v>64</v>
      </c>
      <c r="D135" s="53" t="s">
        <v>52</v>
      </c>
      <c r="E135" s="61" t="s">
        <v>522</v>
      </c>
      <c r="F135" s="28"/>
      <c r="G135" s="53"/>
      <c r="H135" s="110">
        <v>1</v>
      </c>
      <c r="I135" s="110">
        <f>I136</f>
        <v>1</v>
      </c>
      <c r="J135" s="110">
        <f t="shared" si="3"/>
        <v>100</v>
      </c>
      <c r="K135" s="110">
        <f t="shared" si="4"/>
        <v>0</v>
      </c>
    </row>
    <row r="136" spans="2:11" ht="38.25">
      <c r="B136" s="55" t="s">
        <v>38</v>
      </c>
      <c r="C136" s="53" t="s">
        <v>64</v>
      </c>
      <c r="D136" s="53" t="s">
        <v>52</v>
      </c>
      <c r="E136" s="61" t="s">
        <v>523</v>
      </c>
      <c r="F136" s="28"/>
      <c r="G136" s="53"/>
      <c r="H136" s="110">
        <v>1</v>
      </c>
      <c r="I136" s="110">
        <f>I137</f>
        <v>1</v>
      </c>
      <c r="J136" s="110">
        <f t="shared" si="3"/>
        <v>100</v>
      </c>
      <c r="K136" s="110">
        <f t="shared" si="4"/>
        <v>0</v>
      </c>
    </row>
    <row r="137" spans="2:11" ht="12.75">
      <c r="B137" s="59" t="s">
        <v>113</v>
      </c>
      <c r="C137" s="53" t="s">
        <v>64</v>
      </c>
      <c r="D137" s="53" t="s">
        <v>52</v>
      </c>
      <c r="E137" s="61" t="s">
        <v>523</v>
      </c>
      <c r="F137" s="53" t="s">
        <v>114</v>
      </c>
      <c r="G137" s="53"/>
      <c r="H137" s="110">
        <v>1</v>
      </c>
      <c r="I137" s="110">
        <f>I138</f>
        <v>1</v>
      </c>
      <c r="J137" s="110">
        <f t="shared" si="3"/>
        <v>100</v>
      </c>
      <c r="K137" s="110">
        <f t="shared" si="4"/>
        <v>0</v>
      </c>
    </row>
    <row r="138" spans="2:11" ht="12.75">
      <c r="B138" s="59" t="s">
        <v>115</v>
      </c>
      <c r="C138" s="53" t="s">
        <v>64</v>
      </c>
      <c r="D138" s="53" t="s">
        <v>52</v>
      </c>
      <c r="E138" s="61" t="s">
        <v>523</v>
      </c>
      <c r="F138" s="53" t="s">
        <v>116</v>
      </c>
      <c r="G138" s="53"/>
      <c r="H138" s="110">
        <v>1</v>
      </c>
      <c r="I138" s="110">
        <f>I139</f>
        <v>1</v>
      </c>
      <c r="J138" s="110">
        <f aca="true" t="shared" si="5" ref="J138:J201">I138/H138*100</f>
        <v>100</v>
      </c>
      <c r="K138" s="110">
        <f aca="true" t="shared" si="6" ref="K138:K201">H138-I138</f>
        <v>0</v>
      </c>
    </row>
    <row r="139" spans="2:11" ht="12.75">
      <c r="B139" s="55" t="s">
        <v>101</v>
      </c>
      <c r="C139" s="53" t="s">
        <v>64</v>
      </c>
      <c r="D139" s="53" t="s">
        <v>52</v>
      </c>
      <c r="E139" s="61" t="s">
        <v>523</v>
      </c>
      <c r="F139" s="53" t="s">
        <v>116</v>
      </c>
      <c r="G139" s="53">
        <v>2</v>
      </c>
      <c r="H139" s="110">
        <v>1</v>
      </c>
      <c r="I139" s="110">
        <v>1</v>
      </c>
      <c r="J139" s="110">
        <f t="shared" si="5"/>
        <v>100</v>
      </c>
      <c r="K139" s="110">
        <f t="shared" si="6"/>
        <v>0</v>
      </c>
    </row>
    <row r="140" spans="2:11" ht="12.75">
      <c r="B140" s="64" t="s">
        <v>474</v>
      </c>
      <c r="C140" s="52" t="s">
        <v>69</v>
      </c>
      <c r="D140" s="52"/>
      <c r="E140" s="52"/>
      <c r="F140" s="52"/>
      <c r="G140" s="52"/>
      <c r="H140" s="109">
        <v>722.6</v>
      </c>
      <c r="I140" s="109">
        <f>I143+I149</f>
        <v>160.2</v>
      </c>
      <c r="J140" s="109">
        <f t="shared" si="5"/>
        <v>22.169941876556877</v>
      </c>
      <c r="K140" s="109">
        <f t="shared" si="6"/>
        <v>562.4000000000001</v>
      </c>
    </row>
    <row r="141" spans="2:11" ht="12.75">
      <c r="B141" s="59" t="s">
        <v>101</v>
      </c>
      <c r="C141" s="28"/>
      <c r="D141" s="53"/>
      <c r="E141" s="53"/>
      <c r="F141" s="53"/>
      <c r="G141" s="53" t="s">
        <v>94</v>
      </c>
      <c r="H141" s="110">
        <v>10</v>
      </c>
      <c r="I141" s="110">
        <f>I154</f>
        <v>0</v>
      </c>
      <c r="J141" s="110">
        <f t="shared" si="5"/>
        <v>0</v>
      </c>
      <c r="K141" s="110">
        <f t="shared" si="6"/>
        <v>10</v>
      </c>
    </row>
    <row r="142" spans="2:11" ht="12.75">
      <c r="B142" s="59" t="s">
        <v>91</v>
      </c>
      <c r="C142" s="28"/>
      <c r="D142" s="28"/>
      <c r="E142" s="28"/>
      <c r="F142" s="28"/>
      <c r="G142" s="28">
        <v>4</v>
      </c>
      <c r="H142" s="110">
        <v>712.6</v>
      </c>
      <c r="I142" s="110">
        <f>I148</f>
        <v>160.2</v>
      </c>
      <c r="J142" s="110">
        <f t="shared" si="5"/>
        <v>22.481055290485543</v>
      </c>
      <c r="K142" s="110">
        <f t="shared" si="6"/>
        <v>552.4000000000001</v>
      </c>
    </row>
    <row r="143" spans="2:11" ht="12.75">
      <c r="B143" s="55" t="s">
        <v>303</v>
      </c>
      <c r="C143" s="53" t="s">
        <v>69</v>
      </c>
      <c r="D143" s="53" t="s">
        <v>302</v>
      </c>
      <c r="E143" s="65"/>
      <c r="F143" s="53"/>
      <c r="G143" s="53"/>
      <c r="H143" s="110">
        <v>712.6</v>
      </c>
      <c r="I143" s="110">
        <f>I144</f>
        <v>160.2</v>
      </c>
      <c r="J143" s="110">
        <f t="shared" si="5"/>
        <v>22.481055290485543</v>
      </c>
      <c r="K143" s="110">
        <f t="shared" si="6"/>
        <v>552.4000000000001</v>
      </c>
    </row>
    <row r="144" spans="2:11" ht="12.75">
      <c r="B144" s="59" t="s">
        <v>103</v>
      </c>
      <c r="C144" s="53" t="s">
        <v>69</v>
      </c>
      <c r="D144" s="53" t="s">
        <v>302</v>
      </c>
      <c r="E144" s="79" t="s">
        <v>104</v>
      </c>
      <c r="F144" s="52"/>
      <c r="G144" s="52"/>
      <c r="H144" s="110">
        <v>712.6</v>
      </c>
      <c r="I144" s="110">
        <f>I145</f>
        <v>160.2</v>
      </c>
      <c r="J144" s="110">
        <f t="shared" si="5"/>
        <v>22.481055290485543</v>
      </c>
      <c r="K144" s="110">
        <f t="shared" si="6"/>
        <v>552.4000000000001</v>
      </c>
    </row>
    <row r="145" spans="2:11" ht="25.5">
      <c r="B145" s="55" t="s">
        <v>224</v>
      </c>
      <c r="C145" s="53" t="s">
        <v>69</v>
      </c>
      <c r="D145" s="53" t="s">
        <v>302</v>
      </c>
      <c r="E145" s="53" t="s">
        <v>225</v>
      </c>
      <c r="F145" s="53"/>
      <c r="G145" s="53"/>
      <c r="H145" s="110">
        <v>712.6</v>
      </c>
      <c r="I145" s="110">
        <f>I146</f>
        <v>160.2</v>
      </c>
      <c r="J145" s="110">
        <f t="shared" si="5"/>
        <v>22.481055290485543</v>
      </c>
      <c r="K145" s="110">
        <f t="shared" si="6"/>
        <v>552.4000000000001</v>
      </c>
    </row>
    <row r="146" spans="2:11" ht="12.75">
      <c r="B146" s="59" t="s">
        <v>422</v>
      </c>
      <c r="C146" s="53" t="s">
        <v>69</v>
      </c>
      <c r="D146" s="53" t="s">
        <v>302</v>
      </c>
      <c r="E146" s="53" t="s">
        <v>225</v>
      </c>
      <c r="F146" s="53" t="s">
        <v>226</v>
      </c>
      <c r="G146" s="53"/>
      <c r="H146" s="110">
        <v>712.6</v>
      </c>
      <c r="I146" s="110">
        <f>I147</f>
        <v>160.2</v>
      </c>
      <c r="J146" s="110">
        <f t="shared" si="5"/>
        <v>22.481055290485543</v>
      </c>
      <c r="K146" s="110">
        <f t="shared" si="6"/>
        <v>552.4000000000001</v>
      </c>
    </row>
    <row r="147" spans="2:11" ht="12.75">
      <c r="B147" s="59" t="s">
        <v>426</v>
      </c>
      <c r="C147" s="53" t="s">
        <v>69</v>
      </c>
      <c r="D147" s="53" t="s">
        <v>302</v>
      </c>
      <c r="E147" s="53" t="s">
        <v>225</v>
      </c>
      <c r="F147" s="53" t="s">
        <v>425</v>
      </c>
      <c r="G147" s="53"/>
      <c r="H147" s="110">
        <v>712.6</v>
      </c>
      <c r="I147" s="110">
        <f>I148</f>
        <v>160.2</v>
      </c>
      <c r="J147" s="110">
        <f t="shared" si="5"/>
        <v>22.481055290485543</v>
      </c>
      <c r="K147" s="110">
        <f t="shared" si="6"/>
        <v>552.4000000000001</v>
      </c>
    </row>
    <row r="148" spans="2:11" ht="12.75">
      <c r="B148" s="55" t="s">
        <v>91</v>
      </c>
      <c r="C148" s="53" t="s">
        <v>69</v>
      </c>
      <c r="D148" s="53" t="s">
        <v>302</v>
      </c>
      <c r="E148" s="53" t="s">
        <v>225</v>
      </c>
      <c r="F148" s="53" t="s">
        <v>425</v>
      </c>
      <c r="G148" s="53" t="s">
        <v>97</v>
      </c>
      <c r="H148" s="111">
        <v>712.6</v>
      </c>
      <c r="I148" s="110">
        <v>160.2</v>
      </c>
      <c r="J148" s="110">
        <f t="shared" si="5"/>
        <v>22.481055290485543</v>
      </c>
      <c r="K148" s="110">
        <f t="shared" si="6"/>
        <v>552.4000000000001</v>
      </c>
    </row>
    <row r="149" spans="2:11" ht="12.75">
      <c r="B149" s="55" t="s">
        <v>473</v>
      </c>
      <c r="C149" s="53" t="s">
        <v>69</v>
      </c>
      <c r="D149" s="53" t="s">
        <v>70</v>
      </c>
      <c r="E149" s="53"/>
      <c r="F149" s="53"/>
      <c r="G149" s="53"/>
      <c r="H149" s="110">
        <v>10</v>
      </c>
      <c r="I149" s="110">
        <f>I150</f>
        <v>0</v>
      </c>
      <c r="J149" s="110">
        <f t="shared" si="5"/>
        <v>0</v>
      </c>
      <c r="K149" s="110">
        <f t="shared" si="6"/>
        <v>10</v>
      </c>
    </row>
    <row r="150" spans="2:11" ht="12.75">
      <c r="B150" s="59" t="s">
        <v>103</v>
      </c>
      <c r="C150" s="53" t="s">
        <v>69</v>
      </c>
      <c r="D150" s="53" t="s">
        <v>70</v>
      </c>
      <c r="E150" s="79" t="s">
        <v>104</v>
      </c>
      <c r="F150" s="53"/>
      <c r="G150" s="53"/>
      <c r="H150" s="110">
        <v>10</v>
      </c>
      <c r="I150" s="110">
        <f>I151</f>
        <v>0</v>
      </c>
      <c r="J150" s="110">
        <f t="shared" si="5"/>
        <v>0</v>
      </c>
      <c r="K150" s="110">
        <f t="shared" si="6"/>
        <v>10</v>
      </c>
    </row>
    <row r="151" spans="2:11" ht="25.5">
      <c r="B151" s="55" t="s">
        <v>220</v>
      </c>
      <c r="C151" s="53" t="s">
        <v>69</v>
      </c>
      <c r="D151" s="53" t="s">
        <v>70</v>
      </c>
      <c r="E151" s="53" t="s">
        <v>228</v>
      </c>
      <c r="F151" s="53"/>
      <c r="G151" s="53"/>
      <c r="H151" s="110">
        <v>10</v>
      </c>
      <c r="I151" s="110">
        <f>I152</f>
        <v>0</v>
      </c>
      <c r="J151" s="110">
        <f t="shared" si="5"/>
        <v>0</v>
      </c>
      <c r="K151" s="110">
        <f t="shared" si="6"/>
        <v>10</v>
      </c>
    </row>
    <row r="152" spans="2:11" ht="12.75">
      <c r="B152" s="59" t="s">
        <v>113</v>
      </c>
      <c r="C152" s="53" t="s">
        <v>69</v>
      </c>
      <c r="D152" s="53" t="s">
        <v>70</v>
      </c>
      <c r="E152" s="53" t="s">
        <v>228</v>
      </c>
      <c r="F152" s="53" t="s">
        <v>114</v>
      </c>
      <c r="G152" s="53"/>
      <c r="H152" s="110">
        <v>10</v>
      </c>
      <c r="I152" s="110">
        <f>I153</f>
        <v>0</v>
      </c>
      <c r="J152" s="110">
        <f t="shared" si="5"/>
        <v>0</v>
      </c>
      <c r="K152" s="110">
        <f t="shared" si="6"/>
        <v>10</v>
      </c>
    </row>
    <row r="153" spans="2:11" ht="12.75">
      <c r="B153" s="59" t="s">
        <v>115</v>
      </c>
      <c r="C153" s="53" t="s">
        <v>69</v>
      </c>
      <c r="D153" s="53" t="s">
        <v>70</v>
      </c>
      <c r="E153" s="53" t="s">
        <v>228</v>
      </c>
      <c r="F153" s="53" t="s">
        <v>116</v>
      </c>
      <c r="G153" s="53"/>
      <c r="H153" s="110">
        <v>10</v>
      </c>
      <c r="I153" s="110">
        <f>I154</f>
        <v>0</v>
      </c>
      <c r="J153" s="110">
        <f t="shared" si="5"/>
        <v>0</v>
      </c>
      <c r="K153" s="110">
        <f t="shared" si="6"/>
        <v>10</v>
      </c>
    </row>
    <row r="154" spans="2:11" ht="12.75">
      <c r="B154" s="55" t="s">
        <v>101</v>
      </c>
      <c r="C154" s="53" t="s">
        <v>69</v>
      </c>
      <c r="D154" s="53" t="s">
        <v>70</v>
      </c>
      <c r="E154" s="53" t="s">
        <v>228</v>
      </c>
      <c r="F154" s="53" t="s">
        <v>116</v>
      </c>
      <c r="G154" s="53">
        <v>2</v>
      </c>
      <c r="H154" s="110">
        <v>10</v>
      </c>
      <c r="I154" s="110">
        <v>0</v>
      </c>
      <c r="J154" s="110">
        <f t="shared" si="5"/>
        <v>0</v>
      </c>
      <c r="K154" s="110">
        <f t="shared" si="6"/>
        <v>10</v>
      </c>
    </row>
    <row r="155" spans="2:11" ht="12.75">
      <c r="B155" s="66" t="s">
        <v>475</v>
      </c>
      <c r="C155" s="52" t="s">
        <v>71</v>
      </c>
      <c r="D155" s="52"/>
      <c r="E155" s="52"/>
      <c r="F155" s="52"/>
      <c r="G155" s="52"/>
      <c r="H155" s="109">
        <v>10</v>
      </c>
      <c r="I155" s="109">
        <f>I157</f>
        <v>6.5</v>
      </c>
      <c r="J155" s="109">
        <f t="shared" si="5"/>
        <v>65</v>
      </c>
      <c r="K155" s="109">
        <f t="shared" si="6"/>
        <v>3.5</v>
      </c>
    </row>
    <row r="156" spans="2:11" ht="12.75">
      <c r="B156" s="59" t="s">
        <v>101</v>
      </c>
      <c r="C156" s="28"/>
      <c r="D156" s="53"/>
      <c r="E156" s="53"/>
      <c r="F156" s="53"/>
      <c r="G156" s="53" t="s">
        <v>94</v>
      </c>
      <c r="H156" s="110">
        <v>10</v>
      </c>
      <c r="I156" s="110">
        <f>I162</f>
        <v>6.5</v>
      </c>
      <c r="J156" s="110">
        <f t="shared" si="5"/>
        <v>65</v>
      </c>
      <c r="K156" s="110">
        <f t="shared" si="6"/>
        <v>3.5</v>
      </c>
    </row>
    <row r="157" spans="2:11" ht="25.5">
      <c r="B157" s="55" t="s">
        <v>122</v>
      </c>
      <c r="C157" s="53" t="s">
        <v>71</v>
      </c>
      <c r="D157" s="53" t="s">
        <v>72</v>
      </c>
      <c r="E157" s="53"/>
      <c r="F157" s="53"/>
      <c r="G157" s="53"/>
      <c r="H157" s="110">
        <v>10</v>
      </c>
      <c r="I157" s="110">
        <f>I158</f>
        <v>6.5</v>
      </c>
      <c r="J157" s="110">
        <f t="shared" si="5"/>
        <v>65</v>
      </c>
      <c r="K157" s="110">
        <f t="shared" si="6"/>
        <v>3.5</v>
      </c>
    </row>
    <row r="158" spans="2:11" ht="12.75">
      <c r="B158" s="59" t="s">
        <v>103</v>
      </c>
      <c r="C158" s="53" t="s">
        <v>71</v>
      </c>
      <c r="D158" s="53" t="s">
        <v>72</v>
      </c>
      <c r="E158" s="79" t="s">
        <v>104</v>
      </c>
      <c r="F158" s="53"/>
      <c r="G158" s="53"/>
      <c r="H158" s="110">
        <v>10</v>
      </c>
      <c r="I158" s="110">
        <f>I159</f>
        <v>6.5</v>
      </c>
      <c r="J158" s="110">
        <f t="shared" si="5"/>
        <v>65</v>
      </c>
      <c r="K158" s="110">
        <f t="shared" si="6"/>
        <v>3.5</v>
      </c>
    </row>
    <row r="159" spans="2:11" ht="25.5">
      <c r="B159" s="55" t="s">
        <v>229</v>
      </c>
      <c r="C159" s="53" t="s">
        <v>71</v>
      </c>
      <c r="D159" s="53" t="s">
        <v>72</v>
      </c>
      <c r="E159" s="53" t="s">
        <v>230</v>
      </c>
      <c r="F159" s="53"/>
      <c r="G159" s="53"/>
      <c r="H159" s="110">
        <v>10</v>
      </c>
      <c r="I159" s="110">
        <f>I160</f>
        <v>6.5</v>
      </c>
      <c r="J159" s="110">
        <f t="shared" si="5"/>
        <v>65</v>
      </c>
      <c r="K159" s="110">
        <f t="shared" si="6"/>
        <v>3.5</v>
      </c>
    </row>
    <row r="160" spans="2:11" ht="12.75">
      <c r="B160" s="59" t="s">
        <v>113</v>
      </c>
      <c r="C160" s="53" t="s">
        <v>71</v>
      </c>
      <c r="D160" s="53" t="s">
        <v>72</v>
      </c>
      <c r="E160" s="53" t="s">
        <v>230</v>
      </c>
      <c r="F160" s="53" t="s">
        <v>114</v>
      </c>
      <c r="G160" s="53"/>
      <c r="H160" s="110">
        <v>10</v>
      </c>
      <c r="I160" s="110">
        <f>I161</f>
        <v>6.5</v>
      </c>
      <c r="J160" s="110">
        <f t="shared" si="5"/>
        <v>65</v>
      </c>
      <c r="K160" s="110">
        <f t="shared" si="6"/>
        <v>3.5</v>
      </c>
    </row>
    <row r="161" spans="2:11" ht="12.75">
      <c r="B161" s="59" t="s">
        <v>115</v>
      </c>
      <c r="C161" s="53" t="s">
        <v>71</v>
      </c>
      <c r="D161" s="53" t="s">
        <v>72</v>
      </c>
      <c r="E161" s="53" t="s">
        <v>230</v>
      </c>
      <c r="F161" s="53" t="s">
        <v>116</v>
      </c>
      <c r="G161" s="53"/>
      <c r="H161" s="110">
        <v>10</v>
      </c>
      <c r="I161" s="110">
        <f>I162</f>
        <v>6.5</v>
      </c>
      <c r="J161" s="110">
        <f t="shared" si="5"/>
        <v>65</v>
      </c>
      <c r="K161" s="110">
        <f t="shared" si="6"/>
        <v>3.5</v>
      </c>
    </row>
    <row r="162" spans="2:11" ht="12.75">
      <c r="B162" s="55" t="s">
        <v>101</v>
      </c>
      <c r="C162" s="53" t="s">
        <v>71</v>
      </c>
      <c r="D162" s="53" t="s">
        <v>72</v>
      </c>
      <c r="E162" s="53" t="s">
        <v>230</v>
      </c>
      <c r="F162" s="53" t="s">
        <v>116</v>
      </c>
      <c r="G162" s="53">
        <v>2</v>
      </c>
      <c r="H162" s="110">
        <v>10</v>
      </c>
      <c r="I162" s="110">
        <v>6.5</v>
      </c>
      <c r="J162" s="110">
        <f t="shared" si="5"/>
        <v>65</v>
      </c>
      <c r="K162" s="110">
        <f t="shared" si="6"/>
        <v>3.5</v>
      </c>
    </row>
    <row r="163" spans="2:11" ht="12.75">
      <c r="B163" s="66" t="s">
        <v>460</v>
      </c>
      <c r="C163" s="52" t="s">
        <v>73</v>
      </c>
      <c r="D163" s="52"/>
      <c r="E163" s="52"/>
      <c r="F163" s="52"/>
      <c r="G163" s="52"/>
      <c r="H163" s="109">
        <v>3388</v>
      </c>
      <c r="I163" s="109">
        <f>I165+I171+I177</f>
        <v>134.8</v>
      </c>
      <c r="J163" s="109">
        <f t="shared" si="5"/>
        <v>3.97874852420307</v>
      </c>
      <c r="K163" s="109">
        <f t="shared" si="6"/>
        <v>3253.2</v>
      </c>
    </row>
    <row r="164" spans="2:11" ht="12.75">
      <c r="B164" s="59" t="s">
        <v>101</v>
      </c>
      <c r="C164" s="28"/>
      <c r="D164" s="28"/>
      <c r="E164" s="28"/>
      <c r="F164" s="28"/>
      <c r="G164" s="28">
        <v>2</v>
      </c>
      <c r="H164" s="110">
        <v>3388</v>
      </c>
      <c r="I164" s="110">
        <f>I170+I176+I182</f>
        <v>134.8</v>
      </c>
      <c r="J164" s="110">
        <f t="shared" si="5"/>
        <v>3.97874852420307</v>
      </c>
      <c r="K164" s="110">
        <f t="shared" si="6"/>
        <v>3253.2</v>
      </c>
    </row>
    <row r="165" spans="2:11" ht="12.75">
      <c r="B165" s="55" t="s">
        <v>54</v>
      </c>
      <c r="C165" s="53" t="s">
        <v>73</v>
      </c>
      <c r="D165" s="53" t="s">
        <v>53</v>
      </c>
      <c r="E165" s="53"/>
      <c r="F165" s="53"/>
      <c r="G165" s="53"/>
      <c r="H165" s="110">
        <v>55</v>
      </c>
      <c r="I165" s="110">
        <f>I166</f>
        <v>0</v>
      </c>
      <c r="J165" s="110">
        <f t="shared" si="5"/>
        <v>0</v>
      </c>
      <c r="K165" s="110">
        <f t="shared" si="6"/>
        <v>55</v>
      </c>
    </row>
    <row r="166" spans="2:11" ht="25.5">
      <c r="B166" s="55" t="s">
        <v>529</v>
      </c>
      <c r="C166" s="53" t="s">
        <v>73</v>
      </c>
      <c r="D166" s="53" t="s">
        <v>53</v>
      </c>
      <c r="E166" s="53" t="s">
        <v>231</v>
      </c>
      <c r="F166" s="53"/>
      <c r="G166" s="53"/>
      <c r="H166" s="110">
        <v>55</v>
      </c>
      <c r="I166" s="110">
        <f>I167</f>
        <v>0</v>
      </c>
      <c r="J166" s="110">
        <f t="shared" si="5"/>
        <v>0</v>
      </c>
      <c r="K166" s="110">
        <f t="shared" si="6"/>
        <v>55</v>
      </c>
    </row>
    <row r="167" spans="2:11" ht="25.5">
      <c r="B167" s="55" t="s">
        <v>530</v>
      </c>
      <c r="C167" s="53" t="s">
        <v>73</v>
      </c>
      <c r="D167" s="53" t="s">
        <v>53</v>
      </c>
      <c r="E167" s="53" t="s">
        <v>232</v>
      </c>
      <c r="F167" s="53"/>
      <c r="G167" s="53"/>
      <c r="H167" s="110">
        <v>55</v>
      </c>
      <c r="I167" s="110">
        <f>I168</f>
        <v>0</v>
      </c>
      <c r="J167" s="110">
        <f t="shared" si="5"/>
        <v>0</v>
      </c>
      <c r="K167" s="110">
        <f t="shared" si="6"/>
        <v>55</v>
      </c>
    </row>
    <row r="168" spans="2:11" ht="25.5">
      <c r="B168" s="55" t="s">
        <v>233</v>
      </c>
      <c r="C168" s="53" t="s">
        <v>73</v>
      </c>
      <c r="D168" s="53" t="s">
        <v>53</v>
      </c>
      <c r="E168" s="53" t="s">
        <v>232</v>
      </c>
      <c r="F168" s="53" t="s">
        <v>234</v>
      </c>
      <c r="G168" s="53"/>
      <c r="H168" s="110">
        <v>55</v>
      </c>
      <c r="I168" s="110">
        <f>I169</f>
        <v>0</v>
      </c>
      <c r="J168" s="110">
        <f t="shared" si="5"/>
        <v>0</v>
      </c>
      <c r="K168" s="110">
        <f t="shared" si="6"/>
        <v>55</v>
      </c>
    </row>
    <row r="169" spans="2:11" ht="12.75">
      <c r="B169" s="55" t="s">
        <v>127</v>
      </c>
      <c r="C169" s="53" t="s">
        <v>73</v>
      </c>
      <c r="D169" s="53" t="s">
        <v>53</v>
      </c>
      <c r="E169" s="53" t="s">
        <v>232</v>
      </c>
      <c r="F169" s="53" t="s">
        <v>128</v>
      </c>
      <c r="G169" s="53"/>
      <c r="H169" s="110">
        <v>55</v>
      </c>
      <c r="I169" s="110">
        <f>I170</f>
        <v>0</v>
      </c>
      <c r="J169" s="110">
        <f t="shared" si="5"/>
        <v>0</v>
      </c>
      <c r="K169" s="110">
        <f t="shared" si="6"/>
        <v>55</v>
      </c>
    </row>
    <row r="170" spans="2:11" ht="12.75">
      <c r="B170" s="55" t="s">
        <v>101</v>
      </c>
      <c r="C170" s="53" t="s">
        <v>73</v>
      </c>
      <c r="D170" s="53" t="s">
        <v>53</v>
      </c>
      <c r="E170" s="53" t="s">
        <v>232</v>
      </c>
      <c r="F170" s="53" t="s">
        <v>128</v>
      </c>
      <c r="G170" s="53">
        <v>2</v>
      </c>
      <c r="H170" s="110">
        <v>55</v>
      </c>
      <c r="I170" s="110">
        <v>0</v>
      </c>
      <c r="J170" s="110">
        <f t="shared" si="5"/>
        <v>0</v>
      </c>
      <c r="K170" s="110">
        <f t="shared" si="6"/>
        <v>55</v>
      </c>
    </row>
    <row r="171" spans="2:11" ht="12.75">
      <c r="B171" s="55" t="s">
        <v>62</v>
      </c>
      <c r="C171" s="53" t="s">
        <v>73</v>
      </c>
      <c r="D171" s="53" t="s">
        <v>61</v>
      </c>
      <c r="E171" s="53"/>
      <c r="F171" s="53"/>
      <c r="G171" s="53"/>
      <c r="H171" s="110">
        <v>400</v>
      </c>
      <c r="I171" s="110">
        <f>I172</f>
        <v>0</v>
      </c>
      <c r="J171" s="110">
        <f t="shared" si="5"/>
        <v>0</v>
      </c>
      <c r="K171" s="110">
        <f t="shared" si="6"/>
        <v>400</v>
      </c>
    </row>
    <row r="172" spans="2:11" ht="12.75">
      <c r="B172" s="59" t="s">
        <v>103</v>
      </c>
      <c r="C172" s="53" t="s">
        <v>73</v>
      </c>
      <c r="D172" s="53" t="s">
        <v>61</v>
      </c>
      <c r="E172" s="79" t="s">
        <v>104</v>
      </c>
      <c r="F172" s="53"/>
      <c r="G172" s="53"/>
      <c r="H172" s="110">
        <v>400</v>
      </c>
      <c r="I172" s="110">
        <f>I173</f>
        <v>0</v>
      </c>
      <c r="J172" s="110">
        <f t="shared" si="5"/>
        <v>0</v>
      </c>
      <c r="K172" s="110">
        <f t="shared" si="6"/>
        <v>400</v>
      </c>
    </row>
    <row r="173" spans="2:11" ht="12.75">
      <c r="B173" s="59" t="s">
        <v>235</v>
      </c>
      <c r="C173" s="53" t="s">
        <v>73</v>
      </c>
      <c r="D173" s="53" t="s">
        <v>61</v>
      </c>
      <c r="E173" s="79" t="s">
        <v>236</v>
      </c>
      <c r="F173" s="53"/>
      <c r="G173" s="53"/>
      <c r="H173" s="110">
        <v>400</v>
      </c>
      <c r="I173" s="110">
        <f>I174</f>
        <v>0</v>
      </c>
      <c r="J173" s="110">
        <f t="shared" si="5"/>
        <v>0</v>
      </c>
      <c r="K173" s="110">
        <f t="shared" si="6"/>
        <v>400</v>
      </c>
    </row>
    <row r="174" spans="2:11" ht="12.75">
      <c r="B174" s="59" t="s">
        <v>118</v>
      </c>
      <c r="C174" s="53" t="s">
        <v>73</v>
      </c>
      <c r="D174" s="53" t="s">
        <v>61</v>
      </c>
      <c r="E174" s="79" t="s">
        <v>236</v>
      </c>
      <c r="F174" s="53" t="s">
        <v>186</v>
      </c>
      <c r="G174" s="53"/>
      <c r="H174" s="110">
        <v>400</v>
      </c>
      <c r="I174" s="110">
        <f>I175</f>
        <v>0</v>
      </c>
      <c r="J174" s="110">
        <f t="shared" si="5"/>
        <v>0</v>
      </c>
      <c r="K174" s="110">
        <f t="shared" si="6"/>
        <v>400</v>
      </c>
    </row>
    <row r="175" spans="2:11" ht="25.5">
      <c r="B175" s="55" t="s">
        <v>561</v>
      </c>
      <c r="C175" s="53" t="s">
        <v>73</v>
      </c>
      <c r="D175" s="53" t="s">
        <v>61</v>
      </c>
      <c r="E175" s="79" t="s">
        <v>236</v>
      </c>
      <c r="F175" s="53" t="s">
        <v>560</v>
      </c>
      <c r="G175" s="53"/>
      <c r="H175" s="110">
        <v>400</v>
      </c>
      <c r="I175" s="110">
        <f>I176</f>
        <v>0</v>
      </c>
      <c r="J175" s="110">
        <f t="shared" si="5"/>
        <v>0</v>
      </c>
      <c r="K175" s="110">
        <f t="shared" si="6"/>
        <v>400</v>
      </c>
    </row>
    <row r="176" spans="2:11" ht="12.75">
      <c r="B176" s="55" t="s">
        <v>101</v>
      </c>
      <c r="C176" s="53" t="s">
        <v>73</v>
      </c>
      <c r="D176" s="53" t="s">
        <v>61</v>
      </c>
      <c r="E176" s="79" t="s">
        <v>236</v>
      </c>
      <c r="F176" s="53" t="s">
        <v>560</v>
      </c>
      <c r="G176" s="53">
        <v>2</v>
      </c>
      <c r="H176" s="110">
        <v>400</v>
      </c>
      <c r="I176" s="110">
        <v>0</v>
      </c>
      <c r="J176" s="110">
        <f t="shared" si="5"/>
        <v>0</v>
      </c>
      <c r="K176" s="110">
        <f t="shared" si="6"/>
        <v>400</v>
      </c>
    </row>
    <row r="177" spans="2:11" ht="12.75">
      <c r="B177" s="55" t="s">
        <v>298</v>
      </c>
      <c r="C177" s="53" t="s">
        <v>73</v>
      </c>
      <c r="D177" s="53" t="s">
        <v>297</v>
      </c>
      <c r="E177" s="53"/>
      <c r="F177" s="53"/>
      <c r="G177" s="53"/>
      <c r="H177" s="110">
        <v>2933</v>
      </c>
      <c r="I177" s="110">
        <f>I178</f>
        <v>134.8</v>
      </c>
      <c r="J177" s="110">
        <f t="shared" si="5"/>
        <v>4.595976815547222</v>
      </c>
      <c r="K177" s="110">
        <f t="shared" si="6"/>
        <v>2798.2</v>
      </c>
    </row>
    <row r="178" spans="2:11" ht="25.5">
      <c r="B178" s="99" t="s">
        <v>25</v>
      </c>
      <c r="C178" s="53" t="s">
        <v>73</v>
      </c>
      <c r="D178" s="53" t="s">
        <v>297</v>
      </c>
      <c r="E178" s="97" t="s">
        <v>17</v>
      </c>
      <c r="F178" s="53"/>
      <c r="G178" s="53"/>
      <c r="H178" s="110">
        <v>2933</v>
      </c>
      <c r="I178" s="110">
        <f>I179</f>
        <v>134.8</v>
      </c>
      <c r="J178" s="110">
        <f t="shared" si="5"/>
        <v>4.595976815547222</v>
      </c>
      <c r="K178" s="110">
        <f t="shared" si="6"/>
        <v>2798.2</v>
      </c>
    </row>
    <row r="179" spans="2:11" ht="25.5">
      <c r="B179" s="98" t="s">
        <v>516</v>
      </c>
      <c r="C179" s="53" t="s">
        <v>73</v>
      </c>
      <c r="D179" s="53" t="s">
        <v>297</v>
      </c>
      <c r="E179" s="97" t="s">
        <v>18</v>
      </c>
      <c r="F179" s="53"/>
      <c r="G179" s="53"/>
      <c r="H179" s="110">
        <v>2933</v>
      </c>
      <c r="I179" s="110">
        <f>I180</f>
        <v>134.8</v>
      </c>
      <c r="J179" s="110">
        <f t="shared" si="5"/>
        <v>4.595976815547222</v>
      </c>
      <c r="K179" s="110">
        <f t="shared" si="6"/>
        <v>2798.2</v>
      </c>
    </row>
    <row r="180" spans="2:11" ht="12.75">
      <c r="B180" s="59" t="s">
        <v>113</v>
      </c>
      <c r="C180" s="53" t="s">
        <v>73</v>
      </c>
      <c r="D180" s="53" t="s">
        <v>297</v>
      </c>
      <c r="E180" s="97" t="s">
        <v>18</v>
      </c>
      <c r="F180" s="53" t="s">
        <v>114</v>
      </c>
      <c r="G180" s="53"/>
      <c r="H180" s="110">
        <v>2933</v>
      </c>
      <c r="I180" s="110">
        <f>I181</f>
        <v>134.8</v>
      </c>
      <c r="J180" s="110">
        <f t="shared" si="5"/>
        <v>4.595976815547222</v>
      </c>
      <c r="K180" s="110">
        <f t="shared" si="6"/>
        <v>2798.2</v>
      </c>
    </row>
    <row r="181" spans="2:11" ht="12.75">
      <c r="B181" s="59" t="s">
        <v>115</v>
      </c>
      <c r="C181" s="53" t="s">
        <v>73</v>
      </c>
      <c r="D181" s="53" t="s">
        <v>297</v>
      </c>
      <c r="E181" s="97" t="s">
        <v>18</v>
      </c>
      <c r="F181" s="53" t="s">
        <v>116</v>
      </c>
      <c r="G181" s="53"/>
      <c r="H181" s="110">
        <v>2933</v>
      </c>
      <c r="I181" s="110">
        <f>I182</f>
        <v>134.8</v>
      </c>
      <c r="J181" s="110">
        <f t="shared" si="5"/>
        <v>4.595976815547222</v>
      </c>
      <c r="K181" s="110">
        <f t="shared" si="6"/>
        <v>2798.2</v>
      </c>
    </row>
    <row r="182" spans="2:11" ht="12.75">
      <c r="B182" s="55" t="s">
        <v>101</v>
      </c>
      <c r="C182" s="53" t="s">
        <v>73</v>
      </c>
      <c r="D182" s="53" t="s">
        <v>297</v>
      </c>
      <c r="E182" s="97" t="s">
        <v>18</v>
      </c>
      <c r="F182" s="53" t="s">
        <v>116</v>
      </c>
      <c r="G182" s="53">
        <v>2</v>
      </c>
      <c r="H182" s="110">
        <v>2933</v>
      </c>
      <c r="I182" s="110">
        <v>134.8</v>
      </c>
      <c r="J182" s="110">
        <f t="shared" si="5"/>
        <v>4.595976815547222</v>
      </c>
      <c r="K182" s="110">
        <f t="shared" si="6"/>
        <v>2798.2</v>
      </c>
    </row>
    <row r="183" spans="2:11" ht="12.75">
      <c r="B183" s="66" t="s">
        <v>461</v>
      </c>
      <c r="C183" s="52" t="s">
        <v>74</v>
      </c>
      <c r="D183" s="52"/>
      <c r="E183" s="52"/>
      <c r="F183" s="52"/>
      <c r="G183" s="52"/>
      <c r="H183" s="109">
        <v>1033</v>
      </c>
      <c r="I183" s="109">
        <f>I185+I195+I201</f>
        <v>0</v>
      </c>
      <c r="J183" s="109">
        <f t="shared" si="5"/>
        <v>0</v>
      </c>
      <c r="K183" s="109">
        <f t="shared" si="6"/>
        <v>1033</v>
      </c>
    </row>
    <row r="184" spans="2:11" ht="12.75">
      <c r="B184" s="59" t="s">
        <v>101</v>
      </c>
      <c r="C184" s="28"/>
      <c r="D184" s="28"/>
      <c r="E184" s="28"/>
      <c r="F184" s="28"/>
      <c r="G184" s="28">
        <v>2</v>
      </c>
      <c r="H184" s="110">
        <v>1033</v>
      </c>
      <c r="I184" s="110">
        <f>I190+I194+I200+I206</f>
        <v>0</v>
      </c>
      <c r="J184" s="110">
        <f t="shared" si="5"/>
        <v>0</v>
      </c>
      <c r="K184" s="110">
        <f t="shared" si="6"/>
        <v>1033</v>
      </c>
    </row>
    <row r="185" spans="2:11" ht="12.75">
      <c r="B185" s="55" t="s">
        <v>382</v>
      </c>
      <c r="C185" s="53" t="s">
        <v>74</v>
      </c>
      <c r="D185" s="53" t="s">
        <v>381</v>
      </c>
      <c r="E185" s="53"/>
      <c r="F185" s="53"/>
      <c r="G185" s="53"/>
      <c r="H185" s="110">
        <v>526.3</v>
      </c>
      <c r="I185" s="110">
        <f>I186</f>
        <v>0</v>
      </c>
      <c r="J185" s="110">
        <f t="shared" si="5"/>
        <v>0</v>
      </c>
      <c r="K185" s="110">
        <f t="shared" si="6"/>
        <v>526.3</v>
      </c>
    </row>
    <row r="186" spans="2:11" ht="12.75">
      <c r="B186" s="59" t="s">
        <v>103</v>
      </c>
      <c r="C186" s="53" t="s">
        <v>74</v>
      </c>
      <c r="D186" s="53" t="s">
        <v>381</v>
      </c>
      <c r="E186" s="60" t="s">
        <v>104</v>
      </c>
      <c r="F186" s="53"/>
      <c r="G186" s="53"/>
      <c r="H186" s="110">
        <v>526.3</v>
      </c>
      <c r="I186" s="110">
        <f>I187+I191</f>
        <v>0</v>
      </c>
      <c r="J186" s="110">
        <f t="shared" si="5"/>
        <v>0</v>
      </c>
      <c r="K186" s="110">
        <f t="shared" si="6"/>
        <v>526.3</v>
      </c>
    </row>
    <row r="187" spans="2:11" ht="25.5">
      <c r="B187" s="92" t="s">
        <v>266</v>
      </c>
      <c r="C187" s="53" t="s">
        <v>74</v>
      </c>
      <c r="D187" s="53" t="s">
        <v>381</v>
      </c>
      <c r="E187" s="53" t="s">
        <v>265</v>
      </c>
      <c r="F187" s="53"/>
      <c r="G187" s="53"/>
      <c r="H187" s="110">
        <v>247.8</v>
      </c>
      <c r="I187" s="110">
        <f>I188</f>
        <v>0</v>
      </c>
      <c r="J187" s="110">
        <f t="shared" si="5"/>
        <v>0</v>
      </c>
      <c r="K187" s="110">
        <f t="shared" si="6"/>
        <v>247.8</v>
      </c>
    </row>
    <row r="188" spans="2:11" ht="12.75">
      <c r="B188" s="59" t="s">
        <v>113</v>
      </c>
      <c r="C188" s="53" t="s">
        <v>74</v>
      </c>
      <c r="D188" s="53" t="s">
        <v>381</v>
      </c>
      <c r="E188" s="53" t="s">
        <v>265</v>
      </c>
      <c r="F188" s="53" t="s">
        <v>114</v>
      </c>
      <c r="G188" s="93"/>
      <c r="H188" s="110">
        <v>247.8</v>
      </c>
      <c r="I188" s="110">
        <f>I189</f>
        <v>0</v>
      </c>
      <c r="J188" s="110">
        <f t="shared" si="5"/>
        <v>0</v>
      </c>
      <c r="K188" s="110">
        <f t="shared" si="6"/>
        <v>247.8</v>
      </c>
    </row>
    <row r="189" spans="2:11" ht="12.75">
      <c r="B189" s="59" t="s">
        <v>115</v>
      </c>
      <c r="C189" s="53" t="s">
        <v>74</v>
      </c>
      <c r="D189" s="53" t="s">
        <v>381</v>
      </c>
      <c r="E189" s="53" t="s">
        <v>265</v>
      </c>
      <c r="F189" s="53" t="s">
        <v>116</v>
      </c>
      <c r="G189" s="53"/>
      <c r="H189" s="110">
        <v>247.8</v>
      </c>
      <c r="I189" s="110">
        <f>I190</f>
        <v>0</v>
      </c>
      <c r="J189" s="110">
        <f t="shared" si="5"/>
        <v>0</v>
      </c>
      <c r="K189" s="110">
        <f t="shared" si="6"/>
        <v>247.8</v>
      </c>
    </row>
    <row r="190" spans="2:11" ht="12.75">
      <c r="B190" s="55" t="s">
        <v>101</v>
      </c>
      <c r="C190" s="53" t="s">
        <v>74</v>
      </c>
      <c r="D190" s="53" t="s">
        <v>381</v>
      </c>
      <c r="E190" s="53" t="s">
        <v>265</v>
      </c>
      <c r="F190" s="53" t="s">
        <v>116</v>
      </c>
      <c r="G190" s="53">
        <v>2</v>
      </c>
      <c r="H190" s="110">
        <v>247.8</v>
      </c>
      <c r="I190" s="110">
        <v>0</v>
      </c>
      <c r="J190" s="110">
        <f t="shared" si="5"/>
        <v>0</v>
      </c>
      <c r="K190" s="110">
        <f t="shared" si="6"/>
        <v>247.8</v>
      </c>
    </row>
    <row r="191" spans="2:11" ht="25.5">
      <c r="B191" s="92" t="s">
        <v>384</v>
      </c>
      <c r="C191" s="53" t="s">
        <v>74</v>
      </c>
      <c r="D191" s="53" t="s">
        <v>381</v>
      </c>
      <c r="E191" s="53" t="s">
        <v>383</v>
      </c>
      <c r="F191" s="53"/>
      <c r="G191" s="53"/>
      <c r="H191" s="110">
        <v>278.5</v>
      </c>
      <c r="I191" s="110">
        <f>I192</f>
        <v>0</v>
      </c>
      <c r="J191" s="110">
        <f t="shared" si="5"/>
        <v>0</v>
      </c>
      <c r="K191" s="110">
        <f t="shared" si="6"/>
        <v>278.5</v>
      </c>
    </row>
    <row r="192" spans="2:11" ht="12.75">
      <c r="B192" s="59" t="s">
        <v>118</v>
      </c>
      <c r="C192" s="53" t="s">
        <v>74</v>
      </c>
      <c r="D192" s="53" t="s">
        <v>381</v>
      </c>
      <c r="E192" s="53" t="s">
        <v>383</v>
      </c>
      <c r="F192" s="67">
        <v>800</v>
      </c>
      <c r="G192" s="93"/>
      <c r="H192" s="110">
        <v>278.5</v>
      </c>
      <c r="I192" s="110">
        <f>I193</f>
        <v>0</v>
      </c>
      <c r="J192" s="110">
        <f t="shared" si="5"/>
        <v>0</v>
      </c>
      <c r="K192" s="110">
        <f t="shared" si="6"/>
        <v>278.5</v>
      </c>
    </row>
    <row r="193" spans="2:11" ht="25.5">
      <c r="B193" s="55" t="s">
        <v>561</v>
      </c>
      <c r="C193" s="53" t="s">
        <v>74</v>
      </c>
      <c r="D193" s="53" t="s">
        <v>381</v>
      </c>
      <c r="E193" s="53" t="s">
        <v>383</v>
      </c>
      <c r="F193" s="53" t="s">
        <v>560</v>
      </c>
      <c r="G193" s="53"/>
      <c r="H193" s="110">
        <v>278.5</v>
      </c>
      <c r="I193" s="110">
        <f>I194</f>
        <v>0</v>
      </c>
      <c r="J193" s="110">
        <f t="shared" si="5"/>
        <v>0</v>
      </c>
      <c r="K193" s="110">
        <f t="shared" si="6"/>
        <v>278.5</v>
      </c>
    </row>
    <row r="194" spans="2:11" ht="12.75">
      <c r="B194" s="55" t="s">
        <v>101</v>
      </c>
      <c r="C194" s="53" t="s">
        <v>74</v>
      </c>
      <c r="D194" s="53" t="s">
        <v>381</v>
      </c>
      <c r="E194" s="53" t="s">
        <v>383</v>
      </c>
      <c r="F194" s="53" t="s">
        <v>560</v>
      </c>
      <c r="G194" s="53">
        <v>2</v>
      </c>
      <c r="H194" s="110">
        <v>278.5</v>
      </c>
      <c r="I194" s="110">
        <v>0</v>
      </c>
      <c r="J194" s="110">
        <f t="shared" si="5"/>
        <v>0</v>
      </c>
      <c r="K194" s="110">
        <f t="shared" si="6"/>
        <v>278.5</v>
      </c>
    </row>
    <row r="195" spans="2:11" ht="12.75">
      <c r="B195" s="55" t="s">
        <v>205</v>
      </c>
      <c r="C195" s="53" t="s">
        <v>74</v>
      </c>
      <c r="D195" s="53" t="s">
        <v>204</v>
      </c>
      <c r="E195" s="53"/>
      <c r="F195" s="53"/>
      <c r="G195" s="53"/>
      <c r="H195" s="110">
        <v>406.7</v>
      </c>
      <c r="I195" s="110">
        <f>I196</f>
        <v>0</v>
      </c>
      <c r="J195" s="110">
        <f t="shared" si="5"/>
        <v>0</v>
      </c>
      <c r="K195" s="110">
        <f t="shared" si="6"/>
        <v>406.7</v>
      </c>
    </row>
    <row r="196" spans="2:11" ht="12.75">
      <c r="B196" s="59" t="s">
        <v>103</v>
      </c>
      <c r="C196" s="53" t="s">
        <v>74</v>
      </c>
      <c r="D196" s="53" t="s">
        <v>204</v>
      </c>
      <c r="E196" s="79" t="s">
        <v>104</v>
      </c>
      <c r="F196" s="53"/>
      <c r="G196" s="53"/>
      <c r="H196" s="110">
        <v>406.7</v>
      </c>
      <c r="I196" s="110">
        <f>I197</f>
        <v>0</v>
      </c>
      <c r="J196" s="110">
        <f t="shared" si="5"/>
        <v>0</v>
      </c>
      <c r="K196" s="110">
        <f t="shared" si="6"/>
        <v>406.7</v>
      </c>
    </row>
    <row r="197" spans="2:11" ht="38.25">
      <c r="B197" s="55" t="s">
        <v>208</v>
      </c>
      <c r="C197" s="53" t="s">
        <v>74</v>
      </c>
      <c r="D197" s="53" t="s">
        <v>204</v>
      </c>
      <c r="E197" s="79" t="s">
        <v>206</v>
      </c>
      <c r="F197" s="53"/>
      <c r="G197" s="53"/>
      <c r="H197" s="110">
        <v>406.7</v>
      </c>
      <c r="I197" s="110">
        <f>I198</f>
        <v>0</v>
      </c>
      <c r="J197" s="110">
        <f t="shared" si="5"/>
        <v>0</v>
      </c>
      <c r="K197" s="110">
        <f t="shared" si="6"/>
        <v>406.7</v>
      </c>
    </row>
    <row r="198" spans="2:11" ht="12.75">
      <c r="B198" s="59" t="s">
        <v>422</v>
      </c>
      <c r="C198" s="53" t="s">
        <v>74</v>
      </c>
      <c r="D198" s="53" t="s">
        <v>204</v>
      </c>
      <c r="E198" s="79" t="s">
        <v>206</v>
      </c>
      <c r="F198" s="53" t="s">
        <v>226</v>
      </c>
      <c r="G198" s="53"/>
      <c r="H198" s="110">
        <v>406.7</v>
      </c>
      <c r="I198" s="110">
        <f>I199</f>
        <v>0</v>
      </c>
      <c r="J198" s="110">
        <f t="shared" si="5"/>
        <v>0</v>
      </c>
      <c r="K198" s="110">
        <f t="shared" si="6"/>
        <v>406.7</v>
      </c>
    </row>
    <row r="199" spans="2:11" ht="12.75">
      <c r="B199" s="55" t="s">
        <v>293</v>
      </c>
      <c r="C199" s="53" t="s">
        <v>74</v>
      </c>
      <c r="D199" s="53" t="s">
        <v>204</v>
      </c>
      <c r="E199" s="79" t="s">
        <v>206</v>
      </c>
      <c r="F199" s="53" t="s">
        <v>207</v>
      </c>
      <c r="G199" s="53"/>
      <c r="H199" s="110">
        <v>406.7</v>
      </c>
      <c r="I199" s="110">
        <f>I200</f>
        <v>0</v>
      </c>
      <c r="J199" s="110">
        <f t="shared" si="5"/>
        <v>0</v>
      </c>
      <c r="K199" s="110">
        <f t="shared" si="6"/>
        <v>406.7</v>
      </c>
    </row>
    <row r="200" spans="2:11" ht="12.75">
      <c r="B200" s="55" t="s">
        <v>101</v>
      </c>
      <c r="C200" s="53" t="s">
        <v>74</v>
      </c>
      <c r="D200" s="53" t="s">
        <v>204</v>
      </c>
      <c r="E200" s="79" t="s">
        <v>206</v>
      </c>
      <c r="F200" s="53" t="s">
        <v>207</v>
      </c>
      <c r="G200" s="53" t="s">
        <v>94</v>
      </c>
      <c r="H200" s="110">
        <v>406.7</v>
      </c>
      <c r="I200" s="110">
        <v>0</v>
      </c>
      <c r="J200" s="110">
        <f t="shared" si="5"/>
        <v>0</v>
      </c>
      <c r="K200" s="110">
        <f t="shared" si="6"/>
        <v>406.7</v>
      </c>
    </row>
    <row r="201" spans="2:11" ht="12.75">
      <c r="B201" s="55" t="s">
        <v>55</v>
      </c>
      <c r="C201" s="53" t="s">
        <v>74</v>
      </c>
      <c r="D201" s="53" t="s">
        <v>56</v>
      </c>
      <c r="E201" s="53"/>
      <c r="F201" s="53"/>
      <c r="G201" s="53"/>
      <c r="H201" s="110">
        <v>100</v>
      </c>
      <c r="I201" s="110">
        <f>I202</f>
        <v>0</v>
      </c>
      <c r="J201" s="110">
        <f t="shared" si="5"/>
        <v>0</v>
      </c>
      <c r="K201" s="110">
        <f t="shared" si="6"/>
        <v>100</v>
      </c>
    </row>
    <row r="202" spans="2:11" ht="12.75">
      <c r="B202" s="59" t="s">
        <v>103</v>
      </c>
      <c r="C202" s="53" t="s">
        <v>74</v>
      </c>
      <c r="D202" s="53" t="s">
        <v>56</v>
      </c>
      <c r="E202" s="79" t="s">
        <v>104</v>
      </c>
      <c r="F202" s="53"/>
      <c r="G202" s="53"/>
      <c r="H202" s="110">
        <v>100</v>
      </c>
      <c r="I202" s="110">
        <f>I203</f>
        <v>0</v>
      </c>
      <c r="J202" s="110">
        <f aca="true" t="shared" si="7" ref="J202:J265">I202/H202*100</f>
        <v>0</v>
      </c>
      <c r="K202" s="110">
        <f aca="true" t="shared" si="8" ref="K202:K265">H202-I202</f>
        <v>100</v>
      </c>
    </row>
    <row r="203" spans="2:11" ht="25.5">
      <c r="B203" s="55" t="s">
        <v>9</v>
      </c>
      <c r="C203" s="53" t="s">
        <v>74</v>
      </c>
      <c r="D203" s="53" t="s">
        <v>56</v>
      </c>
      <c r="E203" s="79" t="s">
        <v>10</v>
      </c>
      <c r="F203" s="53"/>
      <c r="G203" s="53"/>
      <c r="H203" s="110">
        <v>100</v>
      </c>
      <c r="I203" s="110">
        <f>I204</f>
        <v>0</v>
      </c>
      <c r="J203" s="110">
        <f t="shared" si="7"/>
        <v>0</v>
      </c>
      <c r="K203" s="110">
        <f t="shared" si="8"/>
        <v>100</v>
      </c>
    </row>
    <row r="204" spans="2:11" ht="12.75">
      <c r="B204" s="59" t="s">
        <v>113</v>
      </c>
      <c r="C204" s="53" t="s">
        <v>74</v>
      </c>
      <c r="D204" s="53" t="s">
        <v>56</v>
      </c>
      <c r="E204" s="79" t="s">
        <v>10</v>
      </c>
      <c r="F204" s="53" t="s">
        <v>114</v>
      </c>
      <c r="G204" s="53"/>
      <c r="H204" s="110">
        <v>100</v>
      </c>
      <c r="I204" s="110">
        <f>I205</f>
        <v>0</v>
      </c>
      <c r="J204" s="110">
        <f t="shared" si="7"/>
        <v>0</v>
      </c>
      <c r="K204" s="110">
        <f t="shared" si="8"/>
        <v>100</v>
      </c>
    </row>
    <row r="205" spans="2:11" ht="12.75">
      <c r="B205" s="59" t="s">
        <v>115</v>
      </c>
      <c r="C205" s="53" t="s">
        <v>74</v>
      </c>
      <c r="D205" s="53" t="s">
        <v>56</v>
      </c>
      <c r="E205" s="79" t="s">
        <v>10</v>
      </c>
      <c r="F205" s="53" t="s">
        <v>116</v>
      </c>
      <c r="G205" s="53"/>
      <c r="H205" s="110">
        <v>100</v>
      </c>
      <c r="I205" s="110">
        <f>I206</f>
        <v>0</v>
      </c>
      <c r="J205" s="110">
        <f t="shared" si="7"/>
        <v>0</v>
      </c>
      <c r="K205" s="110">
        <f t="shared" si="8"/>
        <v>100</v>
      </c>
    </row>
    <row r="206" spans="2:11" ht="12.75">
      <c r="B206" s="55" t="s">
        <v>101</v>
      </c>
      <c r="C206" s="53" t="s">
        <v>74</v>
      </c>
      <c r="D206" s="53" t="s">
        <v>56</v>
      </c>
      <c r="E206" s="79" t="s">
        <v>10</v>
      </c>
      <c r="F206" s="53" t="s">
        <v>116</v>
      </c>
      <c r="G206" s="53">
        <v>2</v>
      </c>
      <c r="H206" s="110">
        <v>100</v>
      </c>
      <c r="I206" s="110">
        <v>0</v>
      </c>
      <c r="J206" s="110">
        <f t="shared" si="7"/>
        <v>0</v>
      </c>
      <c r="K206" s="110">
        <f t="shared" si="8"/>
        <v>100</v>
      </c>
    </row>
    <row r="207" spans="2:11" ht="12.75">
      <c r="B207" s="66" t="s">
        <v>462</v>
      </c>
      <c r="C207" s="52" t="s">
        <v>75</v>
      </c>
      <c r="D207" s="52"/>
      <c r="E207" s="52"/>
      <c r="F207" s="52"/>
      <c r="G207" s="52"/>
      <c r="H207" s="109">
        <v>118537.1</v>
      </c>
      <c r="I207" s="109">
        <f>I210+I228+I285+I350</f>
        <v>31060.5</v>
      </c>
      <c r="J207" s="109">
        <f t="shared" si="7"/>
        <v>26.203188706320635</v>
      </c>
      <c r="K207" s="109">
        <f t="shared" si="8"/>
        <v>87476.6</v>
      </c>
    </row>
    <row r="208" spans="2:11" ht="12.75">
      <c r="B208" s="59" t="s">
        <v>101</v>
      </c>
      <c r="C208" s="28"/>
      <c r="D208" s="28"/>
      <c r="E208" s="28"/>
      <c r="F208" s="28"/>
      <c r="G208" s="28">
        <v>2</v>
      </c>
      <c r="H208" s="110">
        <v>43819.7</v>
      </c>
      <c r="I208" s="110">
        <f>I219+I221+I227+I249+I251+I255+I257+I263+I269+I274+I279+I284+I296+I301+I307+I312+I317+I323+I328+I333+I338+I341+I344+I349+I355+I358+I361</f>
        <v>12762.4</v>
      </c>
      <c r="J208" s="110">
        <f t="shared" si="7"/>
        <v>29.12480003286193</v>
      </c>
      <c r="K208" s="110">
        <f t="shared" si="8"/>
        <v>31057.299999999996</v>
      </c>
    </row>
    <row r="209" spans="2:11" ht="12.75">
      <c r="B209" s="59" t="s">
        <v>90</v>
      </c>
      <c r="C209" s="28"/>
      <c r="D209" s="28"/>
      <c r="E209" s="28"/>
      <c r="F209" s="28"/>
      <c r="G209" s="28">
        <v>3</v>
      </c>
      <c r="H209" s="110">
        <v>74717.4</v>
      </c>
      <c r="I209" s="110">
        <f>I215+I233+I237+I241+I245+I290</f>
        <v>18298.1</v>
      </c>
      <c r="J209" s="110">
        <f t="shared" si="7"/>
        <v>24.489744022142098</v>
      </c>
      <c r="K209" s="110">
        <f t="shared" si="8"/>
        <v>56419.299999999996</v>
      </c>
    </row>
    <row r="210" spans="2:11" ht="12.75">
      <c r="B210" s="55" t="s">
        <v>463</v>
      </c>
      <c r="C210" s="53" t="s">
        <v>75</v>
      </c>
      <c r="D210" s="53" t="s">
        <v>76</v>
      </c>
      <c r="E210" s="52"/>
      <c r="F210" s="52"/>
      <c r="G210" s="52"/>
      <c r="H210" s="110">
        <f>H211+H222</f>
        <v>21358</v>
      </c>
      <c r="I210" s="110">
        <f>I211+I222</f>
        <v>5968.8</v>
      </c>
      <c r="J210" s="110">
        <f t="shared" si="7"/>
        <v>27.94643693229703</v>
      </c>
      <c r="K210" s="110">
        <f t="shared" si="8"/>
        <v>15389.2</v>
      </c>
    </row>
    <row r="211" spans="2:11" ht="12.75">
      <c r="B211" s="59" t="s">
        <v>103</v>
      </c>
      <c r="C211" s="53" t="s">
        <v>75</v>
      </c>
      <c r="D211" s="53" t="s">
        <v>76</v>
      </c>
      <c r="E211" s="79" t="s">
        <v>104</v>
      </c>
      <c r="F211" s="53"/>
      <c r="G211" s="53"/>
      <c r="H211" s="110">
        <f>H212+H216</f>
        <v>21348</v>
      </c>
      <c r="I211" s="110">
        <f>I212+I216</f>
        <v>5968.8</v>
      </c>
      <c r="J211" s="110">
        <f t="shared" si="7"/>
        <v>27.959527824620572</v>
      </c>
      <c r="K211" s="110">
        <f t="shared" si="8"/>
        <v>15379.2</v>
      </c>
    </row>
    <row r="212" spans="2:11" ht="76.5">
      <c r="B212" s="59" t="s">
        <v>221</v>
      </c>
      <c r="C212" s="53" t="s">
        <v>75</v>
      </c>
      <c r="D212" s="53" t="s">
        <v>76</v>
      </c>
      <c r="E212" s="73" t="s">
        <v>13</v>
      </c>
      <c r="F212" s="28"/>
      <c r="G212" s="53"/>
      <c r="H212" s="110">
        <f aca="true" t="shared" si="9" ref="H212:I214">H213</f>
        <v>9578.6</v>
      </c>
      <c r="I212" s="110">
        <f t="shared" si="9"/>
        <v>2330.3</v>
      </c>
      <c r="J212" s="110">
        <f t="shared" si="7"/>
        <v>24.32818992337085</v>
      </c>
      <c r="K212" s="110">
        <f t="shared" si="8"/>
        <v>7248.3</v>
      </c>
    </row>
    <row r="213" spans="2:11" ht="25.5">
      <c r="B213" s="55" t="s">
        <v>233</v>
      </c>
      <c r="C213" s="53" t="s">
        <v>75</v>
      </c>
      <c r="D213" s="53" t="s">
        <v>76</v>
      </c>
      <c r="E213" s="73" t="s">
        <v>13</v>
      </c>
      <c r="F213" s="53" t="s">
        <v>234</v>
      </c>
      <c r="G213" s="53"/>
      <c r="H213" s="110">
        <f t="shared" si="9"/>
        <v>9578.6</v>
      </c>
      <c r="I213" s="110">
        <f t="shared" si="9"/>
        <v>2330.3</v>
      </c>
      <c r="J213" s="110">
        <f t="shared" si="7"/>
        <v>24.32818992337085</v>
      </c>
      <c r="K213" s="110">
        <f t="shared" si="8"/>
        <v>7248.3</v>
      </c>
    </row>
    <row r="214" spans="2:11" ht="25.5">
      <c r="B214" s="55" t="s">
        <v>424</v>
      </c>
      <c r="C214" s="53" t="s">
        <v>75</v>
      </c>
      <c r="D214" s="53" t="s">
        <v>76</v>
      </c>
      <c r="E214" s="73" t="s">
        <v>13</v>
      </c>
      <c r="F214" s="53" t="s">
        <v>423</v>
      </c>
      <c r="G214" s="53"/>
      <c r="H214" s="110">
        <f t="shared" si="9"/>
        <v>9578.6</v>
      </c>
      <c r="I214" s="110">
        <f t="shared" si="9"/>
        <v>2330.3</v>
      </c>
      <c r="J214" s="110">
        <f t="shared" si="7"/>
        <v>24.32818992337085</v>
      </c>
      <c r="K214" s="110">
        <f t="shared" si="8"/>
        <v>7248.3</v>
      </c>
    </row>
    <row r="215" spans="2:11" ht="12.75">
      <c r="B215" s="55" t="s">
        <v>90</v>
      </c>
      <c r="C215" s="53" t="s">
        <v>75</v>
      </c>
      <c r="D215" s="53" t="s">
        <v>76</v>
      </c>
      <c r="E215" s="73" t="s">
        <v>13</v>
      </c>
      <c r="F215" s="53" t="s">
        <v>423</v>
      </c>
      <c r="G215" s="53">
        <v>3</v>
      </c>
      <c r="H215" s="110">
        <v>9578.6</v>
      </c>
      <c r="I215" s="110">
        <v>2330.3</v>
      </c>
      <c r="J215" s="110">
        <f t="shared" si="7"/>
        <v>24.32818992337085</v>
      </c>
      <c r="K215" s="110">
        <f t="shared" si="8"/>
        <v>7248.3</v>
      </c>
    </row>
    <row r="216" spans="2:11" ht="25.5">
      <c r="B216" s="55" t="s">
        <v>11</v>
      </c>
      <c r="C216" s="53" t="s">
        <v>75</v>
      </c>
      <c r="D216" s="53" t="s">
        <v>76</v>
      </c>
      <c r="E216" s="79" t="s">
        <v>12</v>
      </c>
      <c r="F216" s="53"/>
      <c r="G216" s="53"/>
      <c r="H216" s="110">
        <v>11769.4</v>
      </c>
      <c r="I216" s="110">
        <f>I217</f>
        <v>3638.5</v>
      </c>
      <c r="J216" s="110">
        <f t="shared" si="7"/>
        <v>30.914914948935373</v>
      </c>
      <c r="K216" s="110">
        <f t="shared" si="8"/>
        <v>8130.9</v>
      </c>
    </row>
    <row r="217" spans="2:11" ht="25.5">
      <c r="B217" s="55" t="s">
        <v>233</v>
      </c>
      <c r="C217" s="53" t="s">
        <v>75</v>
      </c>
      <c r="D217" s="53" t="s">
        <v>76</v>
      </c>
      <c r="E217" s="79" t="s">
        <v>12</v>
      </c>
      <c r="F217" s="53" t="s">
        <v>234</v>
      </c>
      <c r="G217" s="53"/>
      <c r="H217" s="110">
        <v>11769.4</v>
      </c>
      <c r="I217" s="110">
        <f>I218+I220</f>
        <v>3638.5</v>
      </c>
      <c r="J217" s="110">
        <f t="shared" si="7"/>
        <v>30.914914948935373</v>
      </c>
      <c r="K217" s="110">
        <f t="shared" si="8"/>
        <v>8130.9</v>
      </c>
    </row>
    <row r="218" spans="2:11" ht="25.5">
      <c r="B218" s="55" t="s">
        <v>424</v>
      </c>
      <c r="C218" s="53" t="s">
        <v>75</v>
      </c>
      <c r="D218" s="53" t="s">
        <v>76</v>
      </c>
      <c r="E218" s="79" t="s">
        <v>12</v>
      </c>
      <c r="F218" s="53" t="s">
        <v>423</v>
      </c>
      <c r="G218" s="53"/>
      <c r="H218" s="110">
        <v>11420.4</v>
      </c>
      <c r="I218" s="110">
        <f>I219</f>
        <v>3638.5</v>
      </c>
      <c r="J218" s="110">
        <f t="shared" si="7"/>
        <v>31.85965465307695</v>
      </c>
      <c r="K218" s="110">
        <f t="shared" si="8"/>
        <v>7781.9</v>
      </c>
    </row>
    <row r="219" spans="2:11" ht="12.75">
      <c r="B219" s="55" t="s">
        <v>101</v>
      </c>
      <c r="C219" s="53" t="s">
        <v>75</v>
      </c>
      <c r="D219" s="53" t="s">
        <v>76</v>
      </c>
      <c r="E219" s="79" t="s">
        <v>12</v>
      </c>
      <c r="F219" s="53" t="s">
        <v>423</v>
      </c>
      <c r="G219" s="53">
        <v>2</v>
      </c>
      <c r="H219" s="111">
        <v>11420.4</v>
      </c>
      <c r="I219" s="110">
        <v>3638.5</v>
      </c>
      <c r="J219" s="110">
        <f t="shared" si="7"/>
        <v>31.85965465307695</v>
      </c>
      <c r="K219" s="110">
        <f t="shared" si="8"/>
        <v>7781.9</v>
      </c>
    </row>
    <row r="220" spans="2:11" ht="12.75">
      <c r="B220" s="55" t="s">
        <v>127</v>
      </c>
      <c r="C220" s="53" t="s">
        <v>75</v>
      </c>
      <c r="D220" s="53" t="s">
        <v>76</v>
      </c>
      <c r="E220" s="79" t="s">
        <v>12</v>
      </c>
      <c r="F220" s="28">
        <v>612</v>
      </c>
      <c r="G220" s="53"/>
      <c r="H220" s="110">
        <v>349</v>
      </c>
      <c r="I220" s="110">
        <f>I221</f>
        <v>0</v>
      </c>
      <c r="J220" s="110">
        <f t="shared" si="7"/>
        <v>0</v>
      </c>
      <c r="K220" s="110">
        <f t="shared" si="8"/>
        <v>349</v>
      </c>
    </row>
    <row r="221" spans="2:11" ht="12.75">
      <c r="B221" s="55" t="s">
        <v>101</v>
      </c>
      <c r="C221" s="53" t="s">
        <v>75</v>
      </c>
      <c r="D221" s="53" t="s">
        <v>76</v>
      </c>
      <c r="E221" s="79" t="s">
        <v>12</v>
      </c>
      <c r="F221" s="28">
        <v>612</v>
      </c>
      <c r="G221" s="53">
        <v>2</v>
      </c>
      <c r="H221" s="110">
        <v>349</v>
      </c>
      <c r="I221" s="110">
        <v>0</v>
      </c>
      <c r="J221" s="110">
        <f t="shared" si="7"/>
        <v>0</v>
      </c>
      <c r="K221" s="110">
        <f t="shared" si="8"/>
        <v>349</v>
      </c>
    </row>
    <row r="222" spans="2:11" ht="25.5">
      <c r="B222" s="55" t="s">
        <v>477</v>
      </c>
      <c r="C222" s="53" t="s">
        <v>75</v>
      </c>
      <c r="D222" s="53" t="s">
        <v>76</v>
      </c>
      <c r="E222" s="79" t="s">
        <v>511</v>
      </c>
      <c r="F222" s="28"/>
      <c r="G222" s="53"/>
      <c r="H222" s="110">
        <v>10</v>
      </c>
      <c r="I222" s="110">
        <f>I223</f>
        <v>0</v>
      </c>
      <c r="J222" s="110">
        <f t="shared" si="7"/>
        <v>0</v>
      </c>
      <c r="K222" s="110">
        <f t="shared" si="8"/>
        <v>10</v>
      </c>
    </row>
    <row r="223" spans="2:11" ht="25.5">
      <c r="B223" s="55" t="s">
        <v>480</v>
      </c>
      <c r="C223" s="53" t="s">
        <v>75</v>
      </c>
      <c r="D223" s="53" t="s">
        <v>76</v>
      </c>
      <c r="E223" s="79" t="s">
        <v>16</v>
      </c>
      <c r="F223" s="28"/>
      <c r="G223" s="53"/>
      <c r="H223" s="110">
        <v>10</v>
      </c>
      <c r="I223" s="110">
        <f>I224</f>
        <v>0</v>
      </c>
      <c r="J223" s="110">
        <f t="shared" si="7"/>
        <v>0</v>
      </c>
      <c r="K223" s="110">
        <f t="shared" si="8"/>
        <v>10</v>
      </c>
    </row>
    <row r="224" spans="2:11" ht="38.25">
      <c r="B224" s="55" t="s">
        <v>36</v>
      </c>
      <c r="C224" s="53" t="s">
        <v>75</v>
      </c>
      <c r="D224" s="53" t="s">
        <v>76</v>
      </c>
      <c r="E224" s="73" t="s">
        <v>517</v>
      </c>
      <c r="F224" s="28"/>
      <c r="G224" s="53"/>
      <c r="H224" s="110">
        <v>10</v>
      </c>
      <c r="I224" s="110">
        <f>I225</f>
        <v>0</v>
      </c>
      <c r="J224" s="110">
        <f t="shared" si="7"/>
        <v>0</v>
      </c>
      <c r="K224" s="110">
        <f t="shared" si="8"/>
        <v>10</v>
      </c>
    </row>
    <row r="225" spans="2:13" ht="25.5">
      <c r="B225" s="55" t="s">
        <v>233</v>
      </c>
      <c r="C225" s="53" t="s">
        <v>75</v>
      </c>
      <c r="D225" s="53" t="s">
        <v>76</v>
      </c>
      <c r="E225" s="73" t="s">
        <v>517</v>
      </c>
      <c r="F225" s="53" t="s">
        <v>234</v>
      </c>
      <c r="G225" s="53"/>
      <c r="H225" s="110">
        <v>10</v>
      </c>
      <c r="I225" s="110">
        <f>I226</f>
        <v>0</v>
      </c>
      <c r="J225" s="110">
        <f t="shared" si="7"/>
        <v>0</v>
      </c>
      <c r="K225" s="110">
        <f t="shared" si="8"/>
        <v>10</v>
      </c>
      <c r="M225" s="56"/>
    </row>
    <row r="226" spans="2:11" ht="12.75">
      <c r="B226" s="55" t="s">
        <v>127</v>
      </c>
      <c r="C226" s="53" t="s">
        <v>75</v>
      </c>
      <c r="D226" s="53" t="s">
        <v>76</v>
      </c>
      <c r="E226" s="73" t="s">
        <v>517</v>
      </c>
      <c r="F226" s="28">
        <v>612</v>
      </c>
      <c r="G226" s="53"/>
      <c r="H226" s="110">
        <v>10</v>
      </c>
      <c r="I226" s="110">
        <f>I227</f>
        <v>0</v>
      </c>
      <c r="J226" s="110">
        <f t="shared" si="7"/>
        <v>0</v>
      </c>
      <c r="K226" s="110">
        <f t="shared" si="8"/>
        <v>10</v>
      </c>
    </row>
    <row r="227" spans="2:11" ht="12.75">
      <c r="B227" s="55" t="s">
        <v>101</v>
      </c>
      <c r="C227" s="53" t="s">
        <v>75</v>
      </c>
      <c r="D227" s="53" t="s">
        <v>76</v>
      </c>
      <c r="E227" s="73" t="s">
        <v>517</v>
      </c>
      <c r="F227" s="28">
        <v>612</v>
      </c>
      <c r="G227" s="53">
        <v>2</v>
      </c>
      <c r="H227" s="110">
        <v>10</v>
      </c>
      <c r="I227" s="110">
        <v>0</v>
      </c>
      <c r="J227" s="110">
        <f t="shared" si="7"/>
        <v>0</v>
      </c>
      <c r="K227" s="110">
        <f t="shared" si="8"/>
        <v>10</v>
      </c>
    </row>
    <row r="228" spans="2:11" ht="12.75">
      <c r="B228" s="55" t="s">
        <v>464</v>
      </c>
      <c r="C228" s="53" t="s">
        <v>75</v>
      </c>
      <c r="D228" s="53" t="s">
        <v>77</v>
      </c>
      <c r="E228" s="53"/>
      <c r="F228" s="53"/>
      <c r="G228" s="53"/>
      <c r="H228" s="110">
        <f>H229+H258+H264</f>
        <v>94697.5</v>
      </c>
      <c r="I228" s="110">
        <f>I229+I258+I264</f>
        <v>24845.3</v>
      </c>
      <c r="J228" s="110">
        <f t="shared" si="7"/>
        <v>26.236489875656694</v>
      </c>
      <c r="K228" s="110">
        <f t="shared" si="8"/>
        <v>69852.2</v>
      </c>
    </row>
    <row r="229" spans="2:11" ht="12.75">
      <c r="B229" s="59" t="s">
        <v>103</v>
      </c>
      <c r="C229" s="53" t="s">
        <v>75</v>
      </c>
      <c r="D229" s="53" t="s">
        <v>77</v>
      </c>
      <c r="E229" s="79" t="s">
        <v>104</v>
      </c>
      <c r="F229" s="53"/>
      <c r="G229" s="53"/>
      <c r="H229" s="110">
        <f>H230+H234+H238+H242+H246+H252</f>
        <v>93910</v>
      </c>
      <c r="I229" s="110">
        <f>I230+I234+I238+I242+I246+I252</f>
        <v>24810.3</v>
      </c>
      <c r="J229" s="110">
        <f t="shared" si="7"/>
        <v>26.4192311787882</v>
      </c>
      <c r="K229" s="110">
        <f t="shared" si="8"/>
        <v>69099.7</v>
      </c>
    </row>
    <row r="230" spans="2:11" ht="25.5">
      <c r="B230" s="59" t="s">
        <v>138</v>
      </c>
      <c r="C230" s="53" t="s">
        <v>75</v>
      </c>
      <c r="D230" s="53" t="s">
        <v>77</v>
      </c>
      <c r="E230" s="73" t="s">
        <v>519</v>
      </c>
      <c r="F230" s="79"/>
      <c r="G230" s="52"/>
      <c r="H230" s="110">
        <v>1877.7</v>
      </c>
      <c r="I230" s="110">
        <f>I231</f>
        <v>465.6</v>
      </c>
      <c r="J230" s="110">
        <f t="shared" si="7"/>
        <v>24.796293337593866</v>
      </c>
      <c r="K230" s="110">
        <f t="shared" si="8"/>
        <v>1412.1</v>
      </c>
    </row>
    <row r="231" spans="2:11" ht="25.5">
      <c r="B231" s="55" t="s">
        <v>233</v>
      </c>
      <c r="C231" s="53" t="s">
        <v>75</v>
      </c>
      <c r="D231" s="53" t="s">
        <v>77</v>
      </c>
      <c r="E231" s="73" t="s">
        <v>519</v>
      </c>
      <c r="F231" s="53" t="s">
        <v>234</v>
      </c>
      <c r="G231" s="53"/>
      <c r="H231" s="110">
        <v>1877.7</v>
      </c>
      <c r="I231" s="110">
        <f>I232</f>
        <v>465.6</v>
      </c>
      <c r="J231" s="110">
        <f t="shared" si="7"/>
        <v>24.796293337593866</v>
      </c>
      <c r="K231" s="110">
        <f t="shared" si="8"/>
        <v>1412.1</v>
      </c>
    </row>
    <row r="232" spans="2:11" ht="25.5">
      <c r="B232" s="55" t="s">
        <v>424</v>
      </c>
      <c r="C232" s="53" t="s">
        <v>75</v>
      </c>
      <c r="D232" s="53" t="s">
        <v>77</v>
      </c>
      <c r="E232" s="73" t="s">
        <v>519</v>
      </c>
      <c r="F232" s="53" t="s">
        <v>423</v>
      </c>
      <c r="G232" s="53"/>
      <c r="H232" s="110">
        <v>1877.7</v>
      </c>
      <c r="I232" s="110">
        <f>I233</f>
        <v>465.6</v>
      </c>
      <c r="J232" s="110">
        <f t="shared" si="7"/>
        <v>24.796293337593866</v>
      </c>
      <c r="K232" s="110">
        <f t="shared" si="8"/>
        <v>1412.1</v>
      </c>
    </row>
    <row r="233" spans="2:11" ht="12.75">
      <c r="B233" s="55" t="s">
        <v>90</v>
      </c>
      <c r="C233" s="53" t="s">
        <v>75</v>
      </c>
      <c r="D233" s="53" t="s">
        <v>77</v>
      </c>
      <c r="E233" s="73" t="s">
        <v>519</v>
      </c>
      <c r="F233" s="53" t="s">
        <v>423</v>
      </c>
      <c r="G233" s="53">
        <v>3</v>
      </c>
      <c r="H233" s="110">
        <v>1877.7</v>
      </c>
      <c r="I233" s="110">
        <v>465.6</v>
      </c>
      <c r="J233" s="110">
        <f t="shared" si="7"/>
        <v>24.796293337593866</v>
      </c>
      <c r="K233" s="110">
        <f t="shared" si="8"/>
        <v>1412.1</v>
      </c>
    </row>
    <row r="234" spans="2:11" ht="76.5">
      <c r="B234" s="59" t="s">
        <v>221</v>
      </c>
      <c r="C234" s="53" t="s">
        <v>75</v>
      </c>
      <c r="D234" s="53" t="s">
        <v>77</v>
      </c>
      <c r="E234" s="73" t="s">
        <v>13</v>
      </c>
      <c r="F234" s="28"/>
      <c r="G234" s="53"/>
      <c r="H234" s="110">
        <f aca="true" t="shared" si="10" ref="H234:I236">H235</f>
        <v>58391.6</v>
      </c>
      <c r="I234" s="110">
        <f t="shared" si="10"/>
        <v>14343.6</v>
      </c>
      <c r="J234" s="110">
        <f t="shared" si="7"/>
        <v>24.56449215298091</v>
      </c>
      <c r="K234" s="110">
        <f t="shared" si="8"/>
        <v>44048</v>
      </c>
    </row>
    <row r="235" spans="2:11" ht="25.5">
      <c r="B235" s="55" t="s">
        <v>233</v>
      </c>
      <c r="C235" s="53" t="s">
        <v>75</v>
      </c>
      <c r="D235" s="53" t="s">
        <v>77</v>
      </c>
      <c r="E235" s="73" t="s">
        <v>13</v>
      </c>
      <c r="F235" s="53" t="s">
        <v>234</v>
      </c>
      <c r="G235" s="53"/>
      <c r="H235" s="110">
        <f t="shared" si="10"/>
        <v>58391.6</v>
      </c>
      <c r="I235" s="110">
        <f t="shared" si="10"/>
        <v>14343.6</v>
      </c>
      <c r="J235" s="110">
        <f t="shared" si="7"/>
        <v>24.56449215298091</v>
      </c>
      <c r="K235" s="110">
        <f t="shared" si="8"/>
        <v>44048</v>
      </c>
    </row>
    <row r="236" spans="2:11" ht="25.5">
      <c r="B236" s="55" t="s">
        <v>424</v>
      </c>
      <c r="C236" s="53" t="s">
        <v>75</v>
      </c>
      <c r="D236" s="53" t="s">
        <v>77</v>
      </c>
      <c r="E236" s="73" t="s">
        <v>13</v>
      </c>
      <c r="F236" s="53" t="s">
        <v>423</v>
      </c>
      <c r="G236" s="53"/>
      <c r="H236" s="110">
        <f t="shared" si="10"/>
        <v>58391.6</v>
      </c>
      <c r="I236" s="110">
        <f t="shared" si="10"/>
        <v>14343.6</v>
      </c>
      <c r="J236" s="110">
        <f t="shared" si="7"/>
        <v>24.56449215298091</v>
      </c>
      <c r="K236" s="110">
        <f t="shared" si="8"/>
        <v>44048</v>
      </c>
    </row>
    <row r="237" spans="2:11" ht="12.75">
      <c r="B237" s="55" t="s">
        <v>90</v>
      </c>
      <c r="C237" s="53" t="s">
        <v>75</v>
      </c>
      <c r="D237" s="53" t="s">
        <v>77</v>
      </c>
      <c r="E237" s="73" t="s">
        <v>13</v>
      </c>
      <c r="F237" s="53" t="s">
        <v>423</v>
      </c>
      <c r="G237" s="53">
        <v>3</v>
      </c>
      <c r="H237" s="110">
        <v>58391.6</v>
      </c>
      <c r="I237" s="110">
        <v>14343.6</v>
      </c>
      <c r="J237" s="110">
        <f t="shared" si="7"/>
        <v>24.56449215298091</v>
      </c>
      <c r="K237" s="110">
        <f t="shared" si="8"/>
        <v>44048</v>
      </c>
    </row>
    <row r="238" spans="2:11" ht="33.75" customHeight="1">
      <c r="B238" s="59" t="s">
        <v>409</v>
      </c>
      <c r="C238" s="53" t="s">
        <v>75</v>
      </c>
      <c r="D238" s="53" t="s">
        <v>77</v>
      </c>
      <c r="E238" s="79" t="s">
        <v>518</v>
      </c>
      <c r="F238" s="52"/>
      <c r="G238" s="52"/>
      <c r="H238" s="110">
        <v>3885.8</v>
      </c>
      <c r="I238" s="110">
        <f>I239</f>
        <v>1158.6</v>
      </c>
      <c r="J238" s="110">
        <f t="shared" si="7"/>
        <v>29.81625405321941</v>
      </c>
      <c r="K238" s="110">
        <f t="shared" si="8"/>
        <v>2727.2000000000003</v>
      </c>
    </row>
    <row r="239" spans="2:11" ht="25.5">
      <c r="B239" s="55" t="s">
        <v>233</v>
      </c>
      <c r="C239" s="53" t="s">
        <v>75</v>
      </c>
      <c r="D239" s="53" t="s">
        <v>77</v>
      </c>
      <c r="E239" s="79" t="s">
        <v>518</v>
      </c>
      <c r="F239" s="53" t="s">
        <v>234</v>
      </c>
      <c r="G239" s="53"/>
      <c r="H239" s="110">
        <v>3885.8</v>
      </c>
      <c r="I239" s="110">
        <f>I240</f>
        <v>1158.6</v>
      </c>
      <c r="J239" s="110">
        <f t="shared" si="7"/>
        <v>29.81625405321941</v>
      </c>
      <c r="K239" s="110">
        <f t="shared" si="8"/>
        <v>2727.2000000000003</v>
      </c>
    </row>
    <row r="240" spans="2:11" ht="25.5">
      <c r="B240" s="55" t="s">
        <v>424</v>
      </c>
      <c r="C240" s="53" t="s">
        <v>75</v>
      </c>
      <c r="D240" s="53" t="s">
        <v>77</v>
      </c>
      <c r="E240" s="79" t="s">
        <v>518</v>
      </c>
      <c r="F240" s="53" t="s">
        <v>423</v>
      </c>
      <c r="G240" s="53"/>
      <c r="H240" s="110">
        <v>3885.8</v>
      </c>
      <c r="I240" s="110">
        <f>I241</f>
        <v>1158.6</v>
      </c>
      <c r="J240" s="110">
        <f t="shared" si="7"/>
        <v>29.81625405321941</v>
      </c>
      <c r="K240" s="110">
        <f t="shared" si="8"/>
        <v>2727.2000000000003</v>
      </c>
    </row>
    <row r="241" spans="2:11" ht="12.75">
      <c r="B241" s="55" t="s">
        <v>90</v>
      </c>
      <c r="C241" s="53" t="s">
        <v>75</v>
      </c>
      <c r="D241" s="53" t="s">
        <v>77</v>
      </c>
      <c r="E241" s="79" t="s">
        <v>518</v>
      </c>
      <c r="F241" s="53" t="s">
        <v>423</v>
      </c>
      <c r="G241" s="53">
        <v>3</v>
      </c>
      <c r="H241" s="110">
        <v>3885.8</v>
      </c>
      <c r="I241" s="110">
        <v>1158.6</v>
      </c>
      <c r="J241" s="110">
        <f t="shared" si="7"/>
        <v>29.81625405321941</v>
      </c>
      <c r="K241" s="110">
        <f t="shared" si="8"/>
        <v>2727.2000000000003</v>
      </c>
    </row>
    <row r="242" spans="2:11" ht="38.25">
      <c r="B242" s="59" t="s">
        <v>311</v>
      </c>
      <c r="C242" s="53" t="s">
        <v>75</v>
      </c>
      <c r="D242" s="53" t="s">
        <v>77</v>
      </c>
      <c r="E242" s="53" t="s">
        <v>312</v>
      </c>
      <c r="F242" s="52"/>
      <c r="G242" s="52"/>
      <c r="H242" s="110">
        <v>900</v>
      </c>
      <c r="I242" s="110">
        <f>I243</f>
        <v>0</v>
      </c>
      <c r="J242" s="110">
        <f t="shared" si="7"/>
        <v>0</v>
      </c>
      <c r="K242" s="110">
        <f t="shared" si="8"/>
        <v>900</v>
      </c>
    </row>
    <row r="243" spans="2:11" ht="25.5">
      <c r="B243" s="55" t="s">
        <v>233</v>
      </c>
      <c r="C243" s="53" t="s">
        <v>75</v>
      </c>
      <c r="D243" s="53" t="s">
        <v>77</v>
      </c>
      <c r="E243" s="53" t="s">
        <v>312</v>
      </c>
      <c r="F243" s="53" t="s">
        <v>234</v>
      </c>
      <c r="G243" s="52"/>
      <c r="H243" s="110">
        <v>900</v>
      </c>
      <c r="I243" s="110">
        <f>I244</f>
        <v>0</v>
      </c>
      <c r="J243" s="110">
        <f t="shared" si="7"/>
        <v>0</v>
      </c>
      <c r="K243" s="110">
        <f t="shared" si="8"/>
        <v>900</v>
      </c>
    </row>
    <row r="244" spans="2:11" ht="12.75">
      <c r="B244" s="55" t="s">
        <v>127</v>
      </c>
      <c r="C244" s="53" t="s">
        <v>75</v>
      </c>
      <c r="D244" s="53" t="s">
        <v>77</v>
      </c>
      <c r="E244" s="53" t="s">
        <v>312</v>
      </c>
      <c r="F244" s="53" t="s">
        <v>128</v>
      </c>
      <c r="G244" s="53"/>
      <c r="H244" s="110">
        <v>900</v>
      </c>
      <c r="I244" s="110">
        <f>I245</f>
        <v>0</v>
      </c>
      <c r="J244" s="110">
        <f t="shared" si="7"/>
        <v>0</v>
      </c>
      <c r="K244" s="110">
        <f t="shared" si="8"/>
        <v>900</v>
      </c>
    </row>
    <row r="245" spans="2:11" ht="12.75">
      <c r="B245" s="55" t="s">
        <v>90</v>
      </c>
      <c r="C245" s="53" t="s">
        <v>75</v>
      </c>
      <c r="D245" s="53" t="s">
        <v>77</v>
      </c>
      <c r="E245" s="53" t="s">
        <v>312</v>
      </c>
      <c r="F245" s="53" t="s">
        <v>128</v>
      </c>
      <c r="G245" s="53" t="s">
        <v>174</v>
      </c>
      <c r="H245" s="110">
        <v>900</v>
      </c>
      <c r="I245" s="110">
        <v>0</v>
      </c>
      <c r="J245" s="110">
        <f t="shared" si="7"/>
        <v>0</v>
      </c>
      <c r="K245" s="110">
        <f t="shared" si="8"/>
        <v>900</v>
      </c>
    </row>
    <row r="246" spans="2:13" ht="25.5">
      <c r="B246" s="55" t="s">
        <v>139</v>
      </c>
      <c r="C246" s="53" t="s">
        <v>75</v>
      </c>
      <c r="D246" s="53" t="s">
        <v>77</v>
      </c>
      <c r="E246" s="79" t="s">
        <v>520</v>
      </c>
      <c r="F246" s="53"/>
      <c r="G246" s="53"/>
      <c r="H246" s="110">
        <v>21960.4</v>
      </c>
      <c r="I246" s="110">
        <f>I247</f>
        <v>7036.400000000001</v>
      </c>
      <c r="J246" s="110">
        <f t="shared" si="7"/>
        <v>32.04131072293765</v>
      </c>
      <c r="K246" s="110">
        <f t="shared" si="8"/>
        <v>14924</v>
      </c>
      <c r="M246" s="139">
        <f>I249+I251+I255+I257+I263+I269+I274+I279+I284</f>
        <v>8877.5</v>
      </c>
    </row>
    <row r="247" spans="2:13" ht="25.5">
      <c r="B247" s="55" t="s">
        <v>233</v>
      </c>
      <c r="C247" s="53" t="s">
        <v>75</v>
      </c>
      <c r="D247" s="53" t="s">
        <v>77</v>
      </c>
      <c r="E247" s="79" t="s">
        <v>520</v>
      </c>
      <c r="F247" s="53" t="s">
        <v>234</v>
      </c>
      <c r="G247" s="53"/>
      <c r="H247" s="110">
        <v>21960.4</v>
      </c>
      <c r="I247" s="110">
        <f>I248+I250</f>
        <v>7036.400000000001</v>
      </c>
      <c r="J247" s="110">
        <f t="shared" si="7"/>
        <v>32.04131072293765</v>
      </c>
      <c r="K247" s="110">
        <f t="shared" si="8"/>
        <v>14924</v>
      </c>
      <c r="M247" s="139">
        <f>I233+I237+I241+I245</f>
        <v>15967.800000000001</v>
      </c>
    </row>
    <row r="248" spans="2:11" ht="25.5">
      <c r="B248" s="55" t="s">
        <v>424</v>
      </c>
      <c r="C248" s="53" t="s">
        <v>75</v>
      </c>
      <c r="D248" s="53" t="s">
        <v>77</v>
      </c>
      <c r="E248" s="79" t="s">
        <v>520</v>
      </c>
      <c r="F248" s="53" t="s">
        <v>423</v>
      </c>
      <c r="G248" s="53"/>
      <c r="H248" s="110">
        <v>21760.4</v>
      </c>
      <c r="I248" s="110">
        <f>I249</f>
        <v>6936.1</v>
      </c>
      <c r="J248" s="110">
        <f t="shared" si="7"/>
        <v>31.87487362364662</v>
      </c>
      <c r="K248" s="110">
        <f t="shared" si="8"/>
        <v>14824.300000000001</v>
      </c>
    </row>
    <row r="249" spans="2:11" ht="12.75">
      <c r="B249" s="55" t="s">
        <v>101</v>
      </c>
      <c r="C249" s="53" t="s">
        <v>75</v>
      </c>
      <c r="D249" s="53" t="s">
        <v>77</v>
      </c>
      <c r="E249" s="79" t="s">
        <v>520</v>
      </c>
      <c r="F249" s="53" t="s">
        <v>423</v>
      </c>
      <c r="G249" s="53">
        <v>2</v>
      </c>
      <c r="H249" s="110">
        <v>21760.4</v>
      </c>
      <c r="I249" s="110">
        <v>6936.1</v>
      </c>
      <c r="J249" s="110">
        <f t="shared" si="7"/>
        <v>31.87487362364662</v>
      </c>
      <c r="K249" s="110">
        <f t="shared" si="8"/>
        <v>14824.300000000001</v>
      </c>
    </row>
    <row r="250" spans="2:11" ht="12.75">
      <c r="B250" s="55" t="s">
        <v>127</v>
      </c>
      <c r="C250" s="53" t="s">
        <v>75</v>
      </c>
      <c r="D250" s="53" t="s">
        <v>77</v>
      </c>
      <c r="E250" s="79" t="s">
        <v>520</v>
      </c>
      <c r="F250" s="28">
        <v>612</v>
      </c>
      <c r="G250" s="53"/>
      <c r="H250" s="110">
        <v>200</v>
      </c>
      <c r="I250" s="110">
        <f>I251</f>
        <v>100.3</v>
      </c>
      <c r="J250" s="110">
        <f t="shared" si="7"/>
        <v>50.14999999999999</v>
      </c>
      <c r="K250" s="110">
        <f t="shared" si="8"/>
        <v>99.7</v>
      </c>
    </row>
    <row r="251" spans="2:11" ht="12.75">
      <c r="B251" s="55" t="s">
        <v>101</v>
      </c>
      <c r="C251" s="53" t="s">
        <v>75</v>
      </c>
      <c r="D251" s="53" t="s">
        <v>77</v>
      </c>
      <c r="E251" s="79" t="s">
        <v>520</v>
      </c>
      <c r="F251" s="28">
        <v>612</v>
      </c>
      <c r="G251" s="53">
        <v>2</v>
      </c>
      <c r="H251" s="110">
        <v>200</v>
      </c>
      <c r="I251" s="110">
        <v>100.3</v>
      </c>
      <c r="J251" s="110">
        <f t="shared" si="7"/>
        <v>50.14999999999999</v>
      </c>
      <c r="K251" s="110">
        <f t="shared" si="8"/>
        <v>99.7</v>
      </c>
    </row>
    <row r="252" spans="2:11" ht="33" customHeight="1">
      <c r="B252" s="55" t="s">
        <v>140</v>
      </c>
      <c r="C252" s="53" t="s">
        <v>75</v>
      </c>
      <c r="D252" s="53" t="s">
        <v>77</v>
      </c>
      <c r="E252" s="79" t="s">
        <v>521</v>
      </c>
      <c r="F252" s="28"/>
      <c r="G252" s="53"/>
      <c r="H252" s="110">
        <v>6894.5</v>
      </c>
      <c r="I252" s="110">
        <f>I253</f>
        <v>1806.1</v>
      </c>
      <c r="J252" s="110">
        <f t="shared" si="7"/>
        <v>26.196243382406266</v>
      </c>
      <c r="K252" s="110">
        <f t="shared" si="8"/>
        <v>5088.4</v>
      </c>
    </row>
    <row r="253" spans="2:11" ht="28.5" customHeight="1">
      <c r="B253" s="55" t="s">
        <v>233</v>
      </c>
      <c r="C253" s="53" t="s">
        <v>75</v>
      </c>
      <c r="D253" s="53" t="s">
        <v>77</v>
      </c>
      <c r="E253" s="79" t="s">
        <v>521</v>
      </c>
      <c r="F253" s="53" t="s">
        <v>234</v>
      </c>
      <c r="G253" s="53"/>
      <c r="H253" s="110">
        <v>6894.5</v>
      </c>
      <c r="I253" s="110">
        <f>I254+I256</f>
        <v>1806.1</v>
      </c>
      <c r="J253" s="110">
        <f t="shared" si="7"/>
        <v>26.196243382406266</v>
      </c>
      <c r="K253" s="110">
        <f t="shared" si="8"/>
        <v>5088.4</v>
      </c>
    </row>
    <row r="254" spans="2:11" ht="25.5">
      <c r="B254" s="55" t="s">
        <v>424</v>
      </c>
      <c r="C254" s="53" t="s">
        <v>75</v>
      </c>
      <c r="D254" s="53" t="s">
        <v>77</v>
      </c>
      <c r="E254" s="79" t="s">
        <v>521</v>
      </c>
      <c r="F254" s="53" t="s">
        <v>423</v>
      </c>
      <c r="G254" s="53"/>
      <c r="H254" s="110">
        <v>6850.7</v>
      </c>
      <c r="I254" s="110">
        <f>I255</f>
        <v>1806.1</v>
      </c>
      <c r="J254" s="110">
        <f t="shared" si="7"/>
        <v>26.36372925394485</v>
      </c>
      <c r="K254" s="110">
        <f t="shared" si="8"/>
        <v>5044.6</v>
      </c>
    </row>
    <row r="255" spans="2:11" ht="12.75">
      <c r="B255" s="55" t="s">
        <v>101</v>
      </c>
      <c r="C255" s="53" t="s">
        <v>75</v>
      </c>
      <c r="D255" s="53" t="s">
        <v>77</v>
      </c>
      <c r="E255" s="79" t="s">
        <v>521</v>
      </c>
      <c r="F255" s="53" t="s">
        <v>423</v>
      </c>
      <c r="G255" s="53">
        <v>2</v>
      </c>
      <c r="H255" s="110">
        <v>6850.7</v>
      </c>
      <c r="I255" s="110">
        <v>1806.1</v>
      </c>
      <c r="J255" s="110">
        <f t="shared" si="7"/>
        <v>26.36372925394485</v>
      </c>
      <c r="K255" s="110">
        <f t="shared" si="8"/>
        <v>5044.6</v>
      </c>
    </row>
    <row r="256" spans="2:11" ht="12.75">
      <c r="B256" s="55" t="s">
        <v>127</v>
      </c>
      <c r="C256" s="53" t="s">
        <v>75</v>
      </c>
      <c r="D256" s="53" t="s">
        <v>77</v>
      </c>
      <c r="E256" s="79" t="s">
        <v>521</v>
      </c>
      <c r="F256" s="28">
        <v>612</v>
      </c>
      <c r="G256" s="53"/>
      <c r="H256" s="110">
        <v>43.8</v>
      </c>
      <c r="I256" s="110">
        <f>I257</f>
        <v>0</v>
      </c>
      <c r="J256" s="110">
        <f t="shared" si="7"/>
        <v>0</v>
      </c>
      <c r="K256" s="110">
        <f t="shared" si="8"/>
        <v>43.8</v>
      </c>
    </row>
    <row r="257" spans="2:11" ht="12.75">
      <c r="B257" s="55" t="s">
        <v>101</v>
      </c>
      <c r="C257" s="53" t="s">
        <v>75</v>
      </c>
      <c r="D257" s="53" t="s">
        <v>77</v>
      </c>
      <c r="E257" s="79" t="s">
        <v>521</v>
      </c>
      <c r="F257" s="28">
        <v>612</v>
      </c>
      <c r="G257" s="53">
        <v>2</v>
      </c>
      <c r="H257" s="110">
        <v>43.8</v>
      </c>
      <c r="I257" s="110">
        <v>0</v>
      </c>
      <c r="J257" s="110">
        <f t="shared" si="7"/>
        <v>0</v>
      </c>
      <c r="K257" s="110">
        <f t="shared" si="8"/>
        <v>43.8</v>
      </c>
    </row>
    <row r="258" spans="2:11" ht="19.5" customHeight="1">
      <c r="B258" s="115" t="s">
        <v>194</v>
      </c>
      <c r="C258" s="53" t="s">
        <v>75</v>
      </c>
      <c r="D258" s="53" t="s">
        <v>77</v>
      </c>
      <c r="E258" s="53" t="s">
        <v>267</v>
      </c>
      <c r="F258" s="28"/>
      <c r="G258" s="53"/>
      <c r="H258" s="110">
        <v>174.9</v>
      </c>
      <c r="I258" s="110">
        <f>I259</f>
        <v>0</v>
      </c>
      <c r="J258" s="110">
        <f t="shared" si="7"/>
        <v>0</v>
      </c>
      <c r="K258" s="110">
        <f t="shared" si="8"/>
        <v>174.9</v>
      </c>
    </row>
    <row r="259" spans="2:11" ht="38.25">
      <c r="B259" s="114" t="s">
        <v>200</v>
      </c>
      <c r="C259" s="53" t="s">
        <v>75</v>
      </c>
      <c r="D259" s="53" t="s">
        <v>77</v>
      </c>
      <c r="E259" s="53" t="s">
        <v>272</v>
      </c>
      <c r="F259" s="53"/>
      <c r="G259" s="53"/>
      <c r="H259" s="110">
        <v>174.9</v>
      </c>
      <c r="I259" s="110">
        <f>I260</f>
        <v>0</v>
      </c>
      <c r="J259" s="110">
        <f t="shared" si="7"/>
        <v>0</v>
      </c>
      <c r="K259" s="110">
        <f t="shared" si="8"/>
        <v>174.9</v>
      </c>
    </row>
    <row r="260" spans="2:11" ht="38.25">
      <c r="B260" s="114" t="s">
        <v>201</v>
      </c>
      <c r="C260" s="53" t="s">
        <v>75</v>
      </c>
      <c r="D260" s="53" t="s">
        <v>77</v>
      </c>
      <c r="E260" s="53" t="s">
        <v>273</v>
      </c>
      <c r="F260" s="53"/>
      <c r="G260" s="53"/>
      <c r="H260" s="110">
        <v>174.9</v>
      </c>
      <c r="I260" s="110">
        <f>I261</f>
        <v>0</v>
      </c>
      <c r="J260" s="110">
        <f t="shared" si="7"/>
        <v>0</v>
      </c>
      <c r="K260" s="110">
        <f t="shared" si="8"/>
        <v>174.9</v>
      </c>
    </row>
    <row r="261" spans="2:11" ht="25.5">
      <c r="B261" s="55" t="s">
        <v>233</v>
      </c>
      <c r="C261" s="53" t="s">
        <v>75</v>
      </c>
      <c r="D261" s="53" t="s">
        <v>77</v>
      </c>
      <c r="E261" s="53" t="s">
        <v>273</v>
      </c>
      <c r="F261" s="53" t="s">
        <v>234</v>
      </c>
      <c r="G261" s="53"/>
      <c r="H261" s="110">
        <v>174.9</v>
      </c>
      <c r="I261" s="110">
        <f>I262</f>
        <v>0</v>
      </c>
      <c r="J261" s="110">
        <f t="shared" si="7"/>
        <v>0</v>
      </c>
      <c r="K261" s="110">
        <f t="shared" si="8"/>
        <v>174.9</v>
      </c>
    </row>
    <row r="262" spans="2:11" ht="12.75">
      <c r="B262" s="55" t="s">
        <v>127</v>
      </c>
      <c r="C262" s="53" t="s">
        <v>75</v>
      </c>
      <c r="D262" s="53" t="s">
        <v>77</v>
      </c>
      <c r="E262" s="53" t="s">
        <v>273</v>
      </c>
      <c r="F262" s="28">
        <v>612</v>
      </c>
      <c r="G262" s="53"/>
      <c r="H262" s="110">
        <v>174.9</v>
      </c>
      <c r="I262" s="110">
        <f>I263</f>
        <v>0</v>
      </c>
      <c r="J262" s="110">
        <f t="shared" si="7"/>
        <v>0</v>
      </c>
      <c r="K262" s="110">
        <f t="shared" si="8"/>
        <v>174.9</v>
      </c>
    </row>
    <row r="263" spans="2:11" ht="12.75">
      <c r="B263" s="55" t="s">
        <v>101</v>
      </c>
      <c r="C263" s="53" t="s">
        <v>75</v>
      </c>
      <c r="D263" s="53" t="s">
        <v>77</v>
      </c>
      <c r="E263" s="53" t="s">
        <v>273</v>
      </c>
      <c r="F263" s="28">
        <v>612</v>
      </c>
      <c r="G263" s="53">
        <v>2</v>
      </c>
      <c r="H263" s="110">
        <v>174.9</v>
      </c>
      <c r="I263" s="110">
        <v>0</v>
      </c>
      <c r="J263" s="110">
        <f t="shared" si="7"/>
        <v>0</v>
      </c>
      <c r="K263" s="110">
        <f t="shared" si="8"/>
        <v>174.9</v>
      </c>
    </row>
    <row r="264" spans="2:11" ht="25.5">
      <c r="B264" s="55" t="s">
        <v>477</v>
      </c>
      <c r="C264" s="53" t="s">
        <v>75</v>
      </c>
      <c r="D264" s="53" t="s">
        <v>77</v>
      </c>
      <c r="E264" s="79" t="s">
        <v>511</v>
      </c>
      <c r="F264" s="28"/>
      <c r="G264" s="53"/>
      <c r="H264" s="110">
        <v>612.6</v>
      </c>
      <c r="I264" s="110">
        <f>I265+I270+I275+I280</f>
        <v>35</v>
      </c>
      <c r="J264" s="110">
        <f t="shared" si="7"/>
        <v>5.713352921971922</v>
      </c>
      <c r="K264" s="110">
        <f t="shared" si="8"/>
        <v>577.6</v>
      </c>
    </row>
    <row r="265" spans="2:11" ht="38.25">
      <c r="B265" s="55" t="s">
        <v>478</v>
      </c>
      <c r="C265" s="53" t="s">
        <v>75</v>
      </c>
      <c r="D265" s="53" t="s">
        <v>77</v>
      </c>
      <c r="E265" s="73" t="s">
        <v>222</v>
      </c>
      <c r="F265" s="28"/>
      <c r="G265" s="53"/>
      <c r="H265" s="110">
        <v>26.5</v>
      </c>
      <c r="I265" s="110">
        <f>I266</f>
        <v>0</v>
      </c>
      <c r="J265" s="110">
        <f t="shared" si="7"/>
        <v>0</v>
      </c>
      <c r="K265" s="110">
        <f t="shared" si="8"/>
        <v>26.5</v>
      </c>
    </row>
    <row r="266" spans="2:11" ht="38.25">
      <c r="B266" s="55" t="s">
        <v>8</v>
      </c>
      <c r="C266" s="53" t="s">
        <v>75</v>
      </c>
      <c r="D266" s="53" t="s">
        <v>77</v>
      </c>
      <c r="E266" s="73" t="s">
        <v>223</v>
      </c>
      <c r="F266" s="28"/>
      <c r="G266" s="53"/>
      <c r="H266" s="110">
        <v>26.5</v>
      </c>
      <c r="I266" s="110">
        <f>I267</f>
        <v>0</v>
      </c>
      <c r="J266" s="110">
        <f aca="true" t="shared" si="11" ref="J266:J329">I266/H266*100</f>
        <v>0</v>
      </c>
      <c r="K266" s="110">
        <f aca="true" t="shared" si="12" ref="K266:K329">H266-I266</f>
        <v>26.5</v>
      </c>
    </row>
    <row r="267" spans="2:11" ht="25.5">
      <c r="B267" s="55" t="s">
        <v>233</v>
      </c>
      <c r="C267" s="53" t="s">
        <v>75</v>
      </c>
      <c r="D267" s="53" t="s">
        <v>77</v>
      </c>
      <c r="E267" s="73" t="s">
        <v>223</v>
      </c>
      <c r="F267" s="28">
        <v>600</v>
      </c>
      <c r="G267" s="53"/>
      <c r="H267" s="110">
        <v>26.5</v>
      </c>
      <c r="I267" s="110">
        <f>I268</f>
        <v>0</v>
      </c>
      <c r="J267" s="110">
        <f t="shared" si="11"/>
        <v>0</v>
      </c>
      <c r="K267" s="110">
        <f t="shared" si="12"/>
        <v>26.5</v>
      </c>
    </row>
    <row r="268" spans="2:11" ht="12.75">
      <c r="B268" s="55" t="s">
        <v>127</v>
      </c>
      <c r="C268" s="53" t="s">
        <v>75</v>
      </c>
      <c r="D268" s="53" t="s">
        <v>77</v>
      </c>
      <c r="E268" s="73" t="s">
        <v>223</v>
      </c>
      <c r="F268" s="28">
        <v>612</v>
      </c>
      <c r="G268" s="53"/>
      <c r="H268" s="110">
        <v>26.5</v>
      </c>
      <c r="I268" s="110">
        <f>I269</f>
        <v>0</v>
      </c>
      <c r="J268" s="110">
        <f t="shared" si="11"/>
        <v>0</v>
      </c>
      <c r="K268" s="110">
        <f t="shared" si="12"/>
        <v>26.5</v>
      </c>
    </row>
    <row r="269" spans="2:11" ht="12.75">
      <c r="B269" s="55" t="s">
        <v>101</v>
      </c>
      <c r="C269" s="53" t="s">
        <v>75</v>
      </c>
      <c r="D269" s="53" t="s">
        <v>77</v>
      </c>
      <c r="E269" s="73" t="s">
        <v>223</v>
      </c>
      <c r="F269" s="28">
        <v>612</v>
      </c>
      <c r="G269" s="53">
        <v>2</v>
      </c>
      <c r="H269" s="110">
        <v>26.5</v>
      </c>
      <c r="I269" s="110">
        <v>0</v>
      </c>
      <c r="J269" s="110">
        <f t="shared" si="11"/>
        <v>0</v>
      </c>
      <c r="K269" s="110">
        <f t="shared" si="12"/>
        <v>26.5</v>
      </c>
    </row>
    <row r="270" spans="2:11" ht="25.5">
      <c r="B270" s="55" t="s">
        <v>480</v>
      </c>
      <c r="C270" s="53" t="s">
        <v>75</v>
      </c>
      <c r="D270" s="53" t="s">
        <v>77</v>
      </c>
      <c r="E270" s="73" t="s">
        <v>16</v>
      </c>
      <c r="F270" s="28"/>
      <c r="G270" s="53"/>
      <c r="H270" s="110">
        <v>20</v>
      </c>
      <c r="I270" s="110">
        <f>I271</f>
        <v>0</v>
      </c>
      <c r="J270" s="110">
        <f t="shared" si="11"/>
        <v>0</v>
      </c>
      <c r="K270" s="110">
        <f t="shared" si="12"/>
        <v>20</v>
      </c>
    </row>
    <row r="271" spans="2:11" ht="38.25">
      <c r="B271" s="55" t="s">
        <v>36</v>
      </c>
      <c r="C271" s="53" t="s">
        <v>75</v>
      </c>
      <c r="D271" s="53" t="s">
        <v>77</v>
      </c>
      <c r="E271" s="73" t="s">
        <v>517</v>
      </c>
      <c r="F271" s="28"/>
      <c r="G271" s="53"/>
      <c r="H271" s="110">
        <v>20</v>
      </c>
      <c r="I271" s="110">
        <f>I272</f>
        <v>0</v>
      </c>
      <c r="J271" s="110">
        <f t="shared" si="11"/>
        <v>0</v>
      </c>
      <c r="K271" s="110">
        <f t="shared" si="12"/>
        <v>20</v>
      </c>
    </row>
    <row r="272" spans="2:11" ht="25.5">
      <c r="B272" s="55" t="s">
        <v>233</v>
      </c>
      <c r="C272" s="53" t="s">
        <v>75</v>
      </c>
      <c r="D272" s="53" t="s">
        <v>77</v>
      </c>
      <c r="E272" s="73" t="s">
        <v>517</v>
      </c>
      <c r="F272" s="53" t="s">
        <v>234</v>
      </c>
      <c r="G272" s="53"/>
      <c r="H272" s="110">
        <v>20</v>
      </c>
      <c r="I272" s="110">
        <f>I273</f>
        <v>0</v>
      </c>
      <c r="J272" s="110">
        <f t="shared" si="11"/>
        <v>0</v>
      </c>
      <c r="K272" s="110">
        <f t="shared" si="12"/>
        <v>20</v>
      </c>
    </row>
    <row r="273" spans="2:11" ht="12.75">
      <c r="B273" s="55" t="s">
        <v>127</v>
      </c>
      <c r="C273" s="53" t="s">
        <v>75</v>
      </c>
      <c r="D273" s="53" t="s">
        <v>77</v>
      </c>
      <c r="E273" s="73" t="s">
        <v>517</v>
      </c>
      <c r="F273" s="28">
        <v>612</v>
      </c>
      <c r="G273" s="53"/>
      <c r="H273" s="110">
        <v>20</v>
      </c>
      <c r="I273" s="110">
        <f>I274</f>
        <v>0</v>
      </c>
      <c r="J273" s="110">
        <f t="shared" si="11"/>
        <v>0</v>
      </c>
      <c r="K273" s="110">
        <f t="shared" si="12"/>
        <v>20</v>
      </c>
    </row>
    <row r="274" spans="2:11" ht="12.75">
      <c r="B274" s="55" t="s">
        <v>101</v>
      </c>
      <c r="C274" s="53" t="s">
        <v>75</v>
      </c>
      <c r="D274" s="53" t="s">
        <v>77</v>
      </c>
      <c r="E274" s="73" t="s">
        <v>517</v>
      </c>
      <c r="F274" s="28">
        <v>612</v>
      </c>
      <c r="G274" s="53">
        <v>2</v>
      </c>
      <c r="H274" s="110">
        <v>20</v>
      </c>
      <c r="I274" s="110">
        <v>0</v>
      </c>
      <c r="J274" s="110">
        <f t="shared" si="11"/>
        <v>0</v>
      </c>
      <c r="K274" s="110">
        <f t="shared" si="12"/>
        <v>20</v>
      </c>
    </row>
    <row r="275" spans="2:11" ht="38.25">
      <c r="B275" s="55" t="s">
        <v>37</v>
      </c>
      <c r="C275" s="53" t="s">
        <v>75</v>
      </c>
      <c r="D275" s="53" t="s">
        <v>77</v>
      </c>
      <c r="E275" s="73" t="s">
        <v>522</v>
      </c>
      <c r="F275" s="28"/>
      <c r="G275" s="53"/>
      <c r="H275" s="110">
        <v>73</v>
      </c>
      <c r="I275" s="110">
        <f>I276</f>
        <v>35</v>
      </c>
      <c r="J275" s="110">
        <f t="shared" si="11"/>
        <v>47.94520547945205</v>
      </c>
      <c r="K275" s="110">
        <f t="shared" si="12"/>
        <v>38</v>
      </c>
    </row>
    <row r="276" spans="2:11" ht="38.25">
      <c r="B276" s="55" t="s">
        <v>38</v>
      </c>
      <c r="C276" s="53" t="s">
        <v>75</v>
      </c>
      <c r="D276" s="53" t="s">
        <v>77</v>
      </c>
      <c r="E276" s="73" t="s">
        <v>523</v>
      </c>
      <c r="F276" s="28"/>
      <c r="G276" s="53"/>
      <c r="H276" s="110">
        <v>73</v>
      </c>
      <c r="I276" s="110">
        <f>I277</f>
        <v>35</v>
      </c>
      <c r="J276" s="110">
        <f t="shared" si="11"/>
        <v>47.94520547945205</v>
      </c>
      <c r="K276" s="110">
        <f t="shared" si="12"/>
        <v>38</v>
      </c>
    </row>
    <row r="277" spans="2:11" ht="25.5">
      <c r="B277" s="55" t="s">
        <v>233</v>
      </c>
      <c r="C277" s="53" t="s">
        <v>75</v>
      </c>
      <c r="D277" s="53" t="s">
        <v>77</v>
      </c>
      <c r="E277" s="73" t="s">
        <v>523</v>
      </c>
      <c r="F277" s="53" t="s">
        <v>234</v>
      </c>
      <c r="G277" s="53"/>
      <c r="H277" s="110">
        <v>73</v>
      </c>
      <c r="I277" s="110">
        <f>I278</f>
        <v>35</v>
      </c>
      <c r="J277" s="110">
        <f t="shared" si="11"/>
        <v>47.94520547945205</v>
      </c>
      <c r="K277" s="110">
        <f t="shared" si="12"/>
        <v>38</v>
      </c>
    </row>
    <row r="278" spans="2:11" ht="12.75">
      <c r="B278" s="55" t="s">
        <v>127</v>
      </c>
      <c r="C278" s="53" t="s">
        <v>75</v>
      </c>
      <c r="D278" s="53" t="s">
        <v>77</v>
      </c>
      <c r="E278" s="73" t="s">
        <v>523</v>
      </c>
      <c r="F278" s="28">
        <v>612</v>
      </c>
      <c r="G278" s="53"/>
      <c r="H278" s="110">
        <v>73</v>
      </c>
      <c r="I278" s="110">
        <f>I279</f>
        <v>35</v>
      </c>
      <c r="J278" s="110">
        <f t="shared" si="11"/>
        <v>47.94520547945205</v>
      </c>
      <c r="K278" s="110">
        <f t="shared" si="12"/>
        <v>38</v>
      </c>
    </row>
    <row r="279" spans="2:11" ht="12.75">
      <c r="B279" s="55" t="s">
        <v>101</v>
      </c>
      <c r="C279" s="53" t="s">
        <v>75</v>
      </c>
      <c r="D279" s="53" t="s">
        <v>77</v>
      </c>
      <c r="E279" s="73" t="s">
        <v>523</v>
      </c>
      <c r="F279" s="28">
        <v>612</v>
      </c>
      <c r="G279" s="53">
        <v>2</v>
      </c>
      <c r="H279" s="110">
        <v>73</v>
      </c>
      <c r="I279" s="110">
        <v>35</v>
      </c>
      <c r="J279" s="110">
        <f t="shared" si="11"/>
        <v>47.94520547945205</v>
      </c>
      <c r="K279" s="110">
        <f t="shared" si="12"/>
        <v>38</v>
      </c>
    </row>
    <row r="280" spans="2:11" ht="38.25">
      <c r="B280" s="55" t="s">
        <v>40</v>
      </c>
      <c r="C280" s="53" t="s">
        <v>75</v>
      </c>
      <c r="D280" s="53" t="s">
        <v>77</v>
      </c>
      <c r="E280" s="73" t="s">
        <v>524</v>
      </c>
      <c r="F280" s="28"/>
      <c r="G280" s="53"/>
      <c r="H280" s="110">
        <v>493.1</v>
      </c>
      <c r="I280" s="110">
        <f>I281</f>
        <v>0</v>
      </c>
      <c r="J280" s="110">
        <f t="shared" si="11"/>
        <v>0</v>
      </c>
      <c r="K280" s="110">
        <f t="shared" si="12"/>
        <v>493.1</v>
      </c>
    </row>
    <row r="281" spans="2:11" ht="38.25">
      <c r="B281" s="55" t="s">
        <v>397</v>
      </c>
      <c r="C281" s="53" t="s">
        <v>75</v>
      </c>
      <c r="D281" s="53" t="s">
        <v>77</v>
      </c>
      <c r="E281" s="73" t="s">
        <v>536</v>
      </c>
      <c r="F281" s="28"/>
      <c r="G281" s="53"/>
      <c r="H281" s="110">
        <v>493.1</v>
      </c>
      <c r="I281" s="110">
        <f>I282</f>
        <v>0</v>
      </c>
      <c r="J281" s="110">
        <f t="shared" si="11"/>
        <v>0</v>
      </c>
      <c r="K281" s="110">
        <f t="shared" si="12"/>
        <v>493.1</v>
      </c>
    </row>
    <row r="282" spans="2:11" ht="25.5">
      <c r="B282" s="55" t="s">
        <v>233</v>
      </c>
      <c r="C282" s="53" t="s">
        <v>75</v>
      </c>
      <c r="D282" s="53" t="s">
        <v>77</v>
      </c>
      <c r="E282" s="73" t="s">
        <v>536</v>
      </c>
      <c r="F282" s="53" t="s">
        <v>234</v>
      </c>
      <c r="G282" s="53"/>
      <c r="H282" s="110">
        <v>493.1</v>
      </c>
      <c r="I282" s="110">
        <f>I283</f>
        <v>0</v>
      </c>
      <c r="J282" s="110">
        <f t="shared" si="11"/>
        <v>0</v>
      </c>
      <c r="K282" s="110">
        <f t="shared" si="12"/>
        <v>493.1</v>
      </c>
    </row>
    <row r="283" spans="2:11" ht="12.75">
      <c r="B283" s="55" t="s">
        <v>127</v>
      </c>
      <c r="C283" s="53" t="s">
        <v>75</v>
      </c>
      <c r="D283" s="53" t="s">
        <v>77</v>
      </c>
      <c r="E283" s="73" t="s">
        <v>536</v>
      </c>
      <c r="F283" s="28">
        <v>612</v>
      </c>
      <c r="G283" s="53"/>
      <c r="H283" s="110">
        <v>493.1</v>
      </c>
      <c r="I283" s="110">
        <f>I284</f>
        <v>0</v>
      </c>
      <c r="J283" s="110">
        <f t="shared" si="11"/>
        <v>0</v>
      </c>
      <c r="K283" s="110">
        <f t="shared" si="12"/>
        <v>493.1</v>
      </c>
    </row>
    <row r="284" spans="2:11" ht="12.75">
      <c r="B284" s="55" t="s">
        <v>101</v>
      </c>
      <c r="C284" s="53" t="s">
        <v>75</v>
      </c>
      <c r="D284" s="53" t="s">
        <v>77</v>
      </c>
      <c r="E284" s="73" t="s">
        <v>536</v>
      </c>
      <c r="F284" s="28">
        <v>612</v>
      </c>
      <c r="G284" s="53">
        <v>2</v>
      </c>
      <c r="H284" s="110">
        <v>493.1</v>
      </c>
      <c r="I284" s="110">
        <v>0</v>
      </c>
      <c r="J284" s="110">
        <f t="shared" si="11"/>
        <v>0</v>
      </c>
      <c r="K284" s="110">
        <f t="shared" si="12"/>
        <v>493.1</v>
      </c>
    </row>
    <row r="285" spans="2:11" ht="12.75">
      <c r="B285" s="55" t="s">
        <v>123</v>
      </c>
      <c r="C285" s="53" t="s">
        <v>75</v>
      </c>
      <c r="D285" s="53" t="s">
        <v>78</v>
      </c>
      <c r="E285" s="53"/>
      <c r="F285" s="53"/>
      <c r="G285" s="53"/>
      <c r="H285" s="110">
        <v>1485.2</v>
      </c>
      <c r="I285" s="110">
        <f>I286+I291+I302+I308+I313+I318+I334+I345</f>
        <v>16.9</v>
      </c>
      <c r="J285" s="110">
        <f t="shared" si="11"/>
        <v>1.1378938863452732</v>
      </c>
      <c r="K285" s="110">
        <f t="shared" si="12"/>
        <v>1468.3</v>
      </c>
    </row>
    <row r="286" spans="2:11" ht="12.75">
      <c r="B286" s="59" t="s">
        <v>103</v>
      </c>
      <c r="C286" s="53" t="s">
        <v>75</v>
      </c>
      <c r="D286" s="53" t="s">
        <v>78</v>
      </c>
      <c r="E286" s="73" t="s">
        <v>104</v>
      </c>
      <c r="F286" s="52"/>
      <c r="G286" s="52"/>
      <c r="H286" s="110">
        <v>83.7</v>
      </c>
      <c r="I286" s="110">
        <f>I287</f>
        <v>0</v>
      </c>
      <c r="J286" s="110">
        <f t="shared" si="11"/>
        <v>0</v>
      </c>
      <c r="K286" s="110">
        <f t="shared" si="12"/>
        <v>83.7</v>
      </c>
    </row>
    <row r="287" spans="2:11" ht="25.5">
      <c r="B287" s="59" t="s">
        <v>141</v>
      </c>
      <c r="C287" s="53" t="s">
        <v>75</v>
      </c>
      <c r="D287" s="53" t="s">
        <v>78</v>
      </c>
      <c r="E287" s="73" t="s">
        <v>537</v>
      </c>
      <c r="F287" s="79"/>
      <c r="G287" s="79"/>
      <c r="H287" s="110">
        <v>83.7</v>
      </c>
      <c r="I287" s="110">
        <f>I288</f>
        <v>0</v>
      </c>
      <c r="J287" s="110">
        <f t="shared" si="11"/>
        <v>0</v>
      </c>
      <c r="K287" s="110">
        <f t="shared" si="12"/>
        <v>83.7</v>
      </c>
    </row>
    <row r="288" spans="2:11" ht="12.75">
      <c r="B288" s="59" t="s">
        <v>538</v>
      </c>
      <c r="C288" s="53" t="s">
        <v>75</v>
      </c>
      <c r="D288" s="53" t="s">
        <v>78</v>
      </c>
      <c r="E288" s="73" t="s">
        <v>537</v>
      </c>
      <c r="F288" s="79">
        <v>300</v>
      </c>
      <c r="G288" s="79"/>
      <c r="H288" s="110">
        <v>83.7</v>
      </c>
      <c r="I288" s="110">
        <f>I289</f>
        <v>0</v>
      </c>
      <c r="J288" s="110">
        <f t="shared" si="11"/>
        <v>0</v>
      </c>
      <c r="K288" s="110">
        <f t="shared" si="12"/>
        <v>83.7</v>
      </c>
    </row>
    <row r="289" spans="2:11" ht="12.75">
      <c r="B289" s="59" t="s">
        <v>289</v>
      </c>
      <c r="C289" s="53" t="s">
        <v>75</v>
      </c>
      <c r="D289" s="53" t="s">
        <v>78</v>
      </c>
      <c r="E289" s="73" t="s">
        <v>537</v>
      </c>
      <c r="F289" s="79">
        <v>320</v>
      </c>
      <c r="G289" s="79"/>
      <c r="H289" s="110">
        <v>83.7</v>
      </c>
      <c r="I289" s="110">
        <f>I290</f>
        <v>0</v>
      </c>
      <c r="J289" s="110">
        <f t="shared" si="11"/>
        <v>0</v>
      </c>
      <c r="K289" s="110">
        <f t="shared" si="12"/>
        <v>83.7</v>
      </c>
    </row>
    <row r="290" spans="2:11" ht="12.75">
      <c r="B290" s="55" t="s">
        <v>90</v>
      </c>
      <c r="C290" s="53" t="s">
        <v>75</v>
      </c>
      <c r="D290" s="53" t="s">
        <v>78</v>
      </c>
      <c r="E290" s="73" t="s">
        <v>537</v>
      </c>
      <c r="F290" s="79">
        <v>320</v>
      </c>
      <c r="G290" s="79">
        <v>3</v>
      </c>
      <c r="H290" s="110">
        <v>83.7</v>
      </c>
      <c r="I290" s="110">
        <v>0</v>
      </c>
      <c r="J290" s="110">
        <f t="shared" si="11"/>
        <v>0</v>
      </c>
      <c r="K290" s="110">
        <f t="shared" si="12"/>
        <v>83.7</v>
      </c>
    </row>
    <row r="291" spans="2:11" ht="25.5">
      <c r="B291" s="55" t="s">
        <v>539</v>
      </c>
      <c r="C291" s="53" t="s">
        <v>75</v>
      </c>
      <c r="D291" s="53" t="s">
        <v>78</v>
      </c>
      <c r="E291" s="79" t="s">
        <v>540</v>
      </c>
      <c r="F291" s="53"/>
      <c r="G291" s="53"/>
      <c r="H291" s="111">
        <v>7</v>
      </c>
      <c r="I291" s="110">
        <f>I292+I297</f>
        <v>0</v>
      </c>
      <c r="J291" s="110">
        <f t="shared" si="11"/>
        <v>0</v>
      </c>
      <c r="K291" s="110">
        <f t="shared" si="12"/>
        <v>7</v>
      </c>
    </row>
    <row r="292" spans="2:11" ht="38.25">
      <c r="B292" s="55" t="s">
        <v>541</v>
      </c>
      <c r="C292" s="53" t="s">
        <v>75</v>
      </c>
      <c r="D292" s="53" t="s">
        <v>78</v>
      </c>
      <c r="E292" s="79" t="s">
        <v>542</v>
      </c>
      <c r="F292" s="53"/>
      <c r="G292" s="53"/>
      <c r="H292" s="111">
        <v>1</v>
      </c>
      <c r="I292" s="110">
        <f>I293</f>
        <v>0</v>
      </c>
      <c r="J292" s="110">
        <f t="shared" si="11"/>
        <v>0</v>
      </c>
      <c r="K292" s="110">
        <f t="shared" si="12"/>
        <v>1</v>
      </c>
    </row>
    <row r="293" spans="2:11" ht="38.25">
      <c r="B293" s="55" t="s">
        <v>543</v>
      </c>
      <c r="C293" s="53" t="s">
        <v>75</v>
      </c>
      <c r="D293" s="53" t="s">
        <v>78</v>
      </c>
      <c r="E293" s="79" t="s">
        <v>544</v>
      </c>
      <c r="F293" s="28"/>
      <c r="G293" s="53"/>
      <c r="H293" s="111">
        <v>1</v>
      </c>
      <c r="I293" s="110">
        <f>I294</f>
        <v>0</v>
      </c>
      <c r="J293" s="110">
        <f t="shared" si="11"/>
        <v>0</v>
      </c>
      <c r="K293" s="110">
        <f t="shared" si="12"/>
        <v>1</v>
      </c>
    </row>
    <row r="294" spans="2:11" ht="12.75">
      <c r="B294" s="59" t="s">
        <v>113</v>
      </c>
      <c r="C294" s="53" t="s">
        <v>75</v>
      </c>
      <c r="D294" s="53" t="s">
        <v>78</v>
      </c>
      <c r="E294" s="79" t="s">
        <v>544</v>
      </c>
      <c r="F294" s="53" t="s">
        <v>114</v>
      </c>
      <c r="G294" s="53"/>
      <c r="H294" s="111">
        <v>1</v>
      </c>
      <c r="I294" s="110">
        <f>I295</f>
        <v>0</v>
      </c>
      <c r="J294" s="110">
        <f t="shared" si="11"/>
        <v>0</v>
      </c>
      <c r="K294" s="110">
        <f t="shared" si="12"/>
        <v>1</v>
      </c>
    </row>
    <row r="295" spans="2:11" ht="12.75">
      <c r="B295" s="59" t="s">
        <v>115</v>
      </c>
      <c r="C295" s="53" t="s">
        <v>75</v>
      </c>
      <c r="D295" s="53" t="s">
        <v>78</v>
      </c>
      <c r="E295" s="79" t="s">
        <v>544</v>
      </c>
      <c r="F295" s="53" t="s">
        <v>116</v>
      </c>
      <c r="G295" s="53"/>
      <c r="H295" s="111">
        <v>1</v>
      </c>
      <c r="I295" s="110">
        <f>I296</f>
        <v>0</v>
      </c>
      <c r="J295" s="110">
        <f t="shared" si="11"/>
        <v>0</v>
      </c>
      <c r="K295" s="110">
        <f t="shared" si="12"/>
        <v>1</v>
      </c>
    </row>
    <row r="296" spans="2:11" ht="12.75">
      <c r="B296" s="55" t="s">
        <v>101</v>
      </c>
      <c r="C296" s="53" t="s">
        <v>75</v>
      </c>
      <c r="D296" s="53" t="s">
        <v>78</v>
      </c>
      <c r="E296" s="79" t="s">
        <v>544</v>
      </c>
      <c r="F296" s="53" t="s">
        <v>116</v>
      </c>
      <c r="G296" s="53">
        <v>2</v>
      </c>
      <c r="H296" s="111">
        <v>1</v>
      </c>
      <c r="I296" s="110">
        <v>0</v>
      </c>
      <c r="J296" s="110">
        <f t="shared" si="11"/>
        <v>0</v>
      </c>
      <c r="K296" s="110">
        <f t="shared" si="12"/>
        <v>1</v>
      </c>
    </row>
    <row r="297" spans="2:11" ht="38.25">
      <c r="B297" s="55" t="s">
        <v>545</v>
      </c>
      <c r="C297" s="53" t="s">
        <v>75</v>
      </c>
      <c r="D297" s="53" t="s">
        <v>78</v>
      </c>
      <c r="E297" s="79" t="s">
        <v>546</v>
      </c>
      <c r="F297" s="53"/>
      <c r="G297" s="53"/>
      <c r="H297" s="111">
        <v>6</v>
      </c>
      <c r="I297" s="110">
        <f>I298</f>
        <v>0</v>
      </c>
      <c r="J297" s="110">
        <f t="shared" si="11"/>
        <v>0</v>
      </c>
      <c r="K297" s="110">
        <f t="shared" si="12"/>
        <v>6</v>
      </c>
    </row>
    <row r="298" spans="2:11" ht="38.25">
      <c r="B298" s="55" t="s">
        <v>281</v>
      </c>
      <c r="C298" s="53" t="s">
        <v>75</v>
      </c>
      <c r="D298" s="53" t="s">
        <v>78</v>
      </c>
      <c r="E298" s="79" t="s">
        <v>282</v>
      </c>
      <c r="F298" s="53"/>
      <c r="G298" s="53"/>
      <c r="H298" s="111">
        <v>6</v>
      </c>
      <c r="I298" s="110">
        <f>I299</f>
        <v>0</v>
      </c>
      <c r="J298" s="110">
        <f t="shared" si="11"/>
        <v>0</v>
      </c>
      <c r="K298" s="110">
        <f t="shared" si="12"/>
        <v>6</v>
      </c>
    </row>
    <row r="299" spans="2:11" ht="12.75">
      <c r="B299" s="59" t="s">
        <v>113</v>
      </c>
      <c r="C299" s="53" t="s">
        <v>75</v>
      </c>
      <c r="D299" s="53" t="s">
        <v>78</v>
      </c>
      <c r="E299" s="79" t="s">
        <v>282</v>
      </c>
      <c r="F299" s="53" t="s">
        <v>114</v>
      </c>
      <c r="G299" s="53"/>
      <c r="H299" s="111">
        <v>6</v>
      </c>
      <c r="I299" s="110">
        <f>I300</f>
        <v>0</v>
      </c>
      <c r="J299" s="110">
        <f t="shared" si="11"/>
        <v>0</v>
      </c>
      <c r="K299" s="110">
        <f t="shared" si="12"/>
        <v>6</v>
      </c>
    </row>
    <row r="300" spans="2:11" ht="12.75">
      <c r="B300" s="59" t="s">
        <v>115</v>
      </c>
      <c r="C300" s="53" t="s">
        <v>75</v>
      </c>
      <c r="D300" s="53" t="s">
        <v>78</v>
      </c>
      <c r="E300" s="79" t="s">
        <v>282</v>
      </c>
      <c r="F300" s="53" t="s">
        <v>116</v>
      </c>
      <c r="G300" s="53"/>
      <c r="H300" s="111">
        <v>6</v>
      </c>
      <c r="I300" s="110">
        <f>I301</f>
        <v>0</v>
      </c>
      <c r="J300" s="110">
        <f t="shared" si="11"/>
        <v>0</v>
      </c>
      <c r="K300" s="110">
        <f t="shared" si="12"/>
        <v>6</v>
      </c>
    </row>
    <row r="301" spans="2:11" ht="12.75">
      <c r="B301" s="55" t="s">
        <v>101</v>
      </c>
      <c r="C301" s="53" t="s">
        <v>75</v>
      </c>
      <c r="D301" s="53" t="s">
        <v>78</v>
      </c>
      <c r="E301" s="79" t="s">
        <v>282</v>
      </c>
      <c r="F301" s="53" t="s">
        <v>116</v>
      </c>
      <c r="G301" s="53">
        <v>2</v>
      </c>
      <c r="H301" s="111">
        <v>6</v>
      </c>
      <c r="I301" s="110">
        <v>0</v>
      </c>
      <c r="J301" s="110">
        <f t="shared" si="11"/>
        <v>0</v>
      </c>
      <c r="K301" s="110">
        <f t="shared" si="12"/>
        <v>6</v>
      </c>
    </row>
    <row r="302" spans="2:11" ht="25.5">
      <c r="B302" s="55" t="s">
        <v>172</v>
      </c>
      <c r="C302" s="53" t="s">
        <v>75</v>
      </c>
      <c r="D302" s="53" t="s">
        <v>78</v>
      </c>
      <c r="E302" s="79" t="s">
        <v>283</v>
      </c>
      <c r="F302" s="53"/>
      <c r="G302" s="53"/>
      <c r="H302" s="111">
        <v>6</v>
      </c>
      <c r="I302" s="110">
        <f>I303</f>
        <v>0</v>
      </c>
      <c r="J302" s="110">
        <f t="shared" si="11"/>
        <v>0</v>
      </c>
      <c r="K302" s="110">
        <f t="shared" si="12"/>
        <v>6</v>
      </c>
    </row>
    <row r="303" spans="2:11" ht="38.25">
      <c r="B303" s="55" t="s">
        <v>388</v>
      </c>
      <c r="C303" s="53" t="s">
        <v>75</v>
      </c>
      <c r="D303" s="53" t="s">
        <v>78</v>
      </c>
      <c r="E303" s="79" t="s">
        <v>3</v>
      </c>
      <c r="F303" s="53"/>
      <c r="G303" s="53"/>
      <c r="H303" s="111">
        <v>6</v>
      </c>
      <c r="I303" s="110">
        <f>I304</f>
        <v>0</v>
      </c>
      <c r="J303" s="110">
        <f t="shared" si="11"/>
        <v>0</v>
      </c>
      <c r="K303" s="110">
        <f t="shared" si="12"/>
        <v>6</v>
      </c>
    </row>
    <row r="304" spans="2:11" ht="51">
      <c r="B304" s="55" t="s">
        <v>389</v>
      </c>
      <c r="C304" s="53" t="s">
        <v>75</v>
      </c>
      <c r="D304" s="53" t="s">
        <v>78</v>
      </c>
      <c r="E304" s="89" t="s">
        <v>29</v>
      </c>
      <c r="F304" s="53"/>
      <c r="G304" s="53"/>
      <c r="H304" s="111">
        <v>6</v>
      </c>
      <c r="I304" s="110">
        <f>I305</f>
        <v>0</v>
      </c>
      <c r="J304" s="110">
        <f t="shared" si="11"/>
        <v>0</v>
      </c>
      <c r="K304" s="110">
        <f t="shared" si="12"/>
        <v>6</v>
      </c>
    </row>
    <row r="305" spans="2:11" ht="12.75">
      <c r="B305" s="59" t="s">
        <v>113</v>
      </c>
      <c r="C305" s="53" t="s">
        <v>75</v>
      </c>
      <c r="D305" s="53" t="s">
        <v>78</v>
      </c>
      <c r="E305" s="89" t="s">
        <v>29</v>
      </c>
      <c r="F305" s="53" t="s">
        <v>114</v>
      </c>
      <c r="G305" s="53"/>
      <c r="H305" s="111">
        <v>6</v>
      </c>
      <c r="I305" s="110">
        <f>I306</f>
        <v>0</v>
      </c>
      <c r="J305" s="110">
        <f t="shared" si="11"/>
        <v>0</v>
      </c>
      <c r="K305" s="110">
        <f t="shared" si="12"/>
        <v>6</v>
      </c>
    </row>
    <row r="306" spans="2:11" ht="12.75">
      <c r="B306" s="59" t="s">
        <v>115</v>
      </c>
      <c r="C306" s="53" t="s">
        <v>75</v>
      </c>
      <c r="D306" s="53" t="s">
        <v>78</v>
      </c>
      <c r="E306" s="89" t="s">
        <v>29</v>
      </c>
      <c r="F306" s="53" t="s">
        <v>116</v>
      </c>
      <c r="G306" s="53"/>
      <c r="H306" s="111">
        <v>6</v>
      </c>
      <c r="I306" s="110">
        <f>I307</f>
        <v>0</v>
      </c>
      <c r="J306" s="110">
        <f t="shared" si="11"/>
        <v>0</v>
      </c>
      <c r="K306" s="110">
        <f t="shared" si="12"/>
        <v>6</v>
      </c>
    </row>
    <row r="307" spans="2:11" ht="12.75">
      <c r="B307" s="55" t="s">
        <v>101</v>
      </c>
      <c r="C307" s="53" t="s">
        <v>75</v>
      </c>
      <c r="D307" s="53" t="s">
        <v>78</v>
      </c>
      <c r="E307" s="89" t="s">
        <v>29</v>
      </c>
      <c r="F307" s="53" t="s">
        <v>116</v>
      </c>
      <c r="G307" s="53">
        <v>2</v>
      </c>
      <c r="H307" s="111">
        <v>6</v>
      </c>
      <c r="I307" s="110">
        <v>0</v>
      </c>
      <c r="J307" s="110">
        <f t="shared" si="11"/>
        <v>0</v>
      </c>
      <c r="K307" s="110">
        <f t="shared" si="12"/>
        <v>6</v>
      </c>
    </row>
    <row r="308" spans="2:11" ht="25.5">
      <c r="B308" s="55" t="s">
        <v>43</v>
      </c>
      <c r="C308" s="53" t="s">
        <v>75</v>
      </c>
      <c r="D308" s="53" t="s">
        <v>78</v>
      </c>
      <c r="E308" s="79" t="s">
        <v>30</v>
      </c>
      <c r="F308" s="79"/>
      <c r="G308" s="79"/>
      <c r="H308" s="110">
        <v>73</v>
      </c>
      <c r="I308" s="110">
        <f>I309</f>
        <v>1.4</v>
      </c>
      <c r="J308" s="110">
        <f t="shared" si="11"/>
        <v>1.9178082191780819</v>
      </c>
      <c r="K308" s="110">
        <f t="shared" si="12"/>
        <v>71.6</v>
      </c>
    </row>
    <row r="309" spans="2:11" ht="25.5">
      <c r="B309" s="55" t="s">
        <v>44</v>
      </c>
      <c r="C309" s="53" t="s">
        <v>75</v>
      </c>
      <c r="D309" s="53" t="s">
        <v>78</v>
      </c>
      <c r="E309" s="79" t="s">
        <v>31</v>
      </c>
      <c r="F309" s="79"/>
      <c r="G309" s="79"/>
      <c r="H309" s="110">
        <v>73</v>
      </c>
      <c r="I309" s="110">
        <f>I310</f>
        <v>1.4</v>
      </c>
      <c r="J309" s="110">
        <f t="shared" si="11"/>
        <v>1.9178082191780819</v>
      </c>
      <c r="K309" s="110">
        <f t="shared" si="12"/>
        <v>71.6</v>
      </c>
    </row>
    <row r="310" spans="2:11" ht="12.75">
      <c r="B310" s="59" t="s">
        <v>113</v>
      </c>
      <c r="C310" s="53" t="s">
        <v>75</v>
      </c>
      <c r="D310" s="53" t="s">
        <v>78</v>
      </c>
      <c r="E310" s="79" t="s">
        <v>31</v>
      </c>
      <c r="F310" s="53" t="s">
        <v>114</v>
      </c>
      <c r="G310" s="53"/>
      <c r="H310" s="110">
        <v>73</v>
      </c>
      <c r="I310" s="110">
        <f>I311</f>
        <v>1.4</v>
      </c>
      <c r="J310" s="110">
        <f t="shared" si="11"/>
        <v>1.9178082191780819</v>
      </c>
      <c r="K310" s="110">
        <f t="shared" si="12"/>
        <v>71.6</v>
      </c>
    </row>
    <row r="311" spans="2:11" ht="12.75">
      <c r="B311" s="59" t="s">
        <v>115</v>
      </c>
      <c r="C311" s="53" t="s">
        <v>75</v>
      </c>
      <c r="D311" s="53" t="s">
        <v>78</v>
      </c>
      <c r="E311" s="79" t="s">
        <v>31</v>
      </c>
      <c r="F311" s="53" t="s">
        <v>116</v>
      </c>
      <c r="G311" s="53"/>
      <c r="H311" s="110">
        <v>73</v>
      </c>
      <c r="I311" s="110">
        <f>I312</f>
        <v>1.4</v>
      </c>
      <c r="J311" s="110">
        <f t="shared" si="11"/>
        <v>1.9178082191780819</v>
      </c>
      <c r="K311" s="110">
        <f t="shared" si="12"/>
        <v>71.6</v>
      </c>
    </row>
    <row r="312" spans="2:11" ht="12.75">
      <c r="B312" s="55" t="s">
        <v>101</v>
      </c>
      <c r="C312" s="53" t="s">
        <v>75</v>
      </c>
      <c r="D312" s="53" t="s">
        <v>78</v>
      </c>
      <c r="E312" s="79" t="s">
        <v>31</v>
      </c>
      <c r="F312" s="53" t="s">
        <v>116</v>
      </c>
      <c r="G312" s="53">
        <v>2</v>
      </c>
      <c r="H312" s="110">
        <v>73</v>
      </c>
      <c r="I312" s="110">
        <v>1.4</v>
      </c>
      <c r="J312" s="110">
        <f t="shared" si="11"/>
        <v>1.9178082191780819</v>
      </c>
      <c r="K312" s="110">
        <f t="shared" si="12"/>
        <v>71.6</v>
      </c>
    </row>
    <row r="313" spans="2:11" ht="25.5">
      <c r="B313" s="55" t="s">
        <v>32</v>
      </c>
      <c r="C313" s="53" t="s">
        <v>75</v>
      </c>
      <c r="D313" s="53" t="s">
        <v>78</v>
      </c>
      <c r="E313" s="53" t="s">
        <v>33</v>
      </c>
      <c r="F313" s="53"/>
      <c r="G313" s="53"/>
      <c r="H313" s="110">
        <v>1</v>
      </c>
      <c r="I313" s="110">
        <f>I314</f>
        <v>0</v>
      </c>
      <c r="J313" s="110">
        <f t="shared" si="11"/>
        <v>0</v>
      </c>
      <c r="K313" s="110">
        <f t="shared" si="12"/>
        <v>1</v>
      </c>
    </row>
    <row r="314" spans="2:11" ht="25.5">
      <c r="B314" s="55" t="s">
        <v>34</v>
      </c>
      <c r="C314" s="53" t="s">
        <v>75</v>
      </c>
      <c r="D314" s="53" t="s">
        <v>78</v>
      </c>
      <c r="E314" s="53" t="s">
        <v>35</v>
      </c>
      <c r="F314" s="53"/>
      <c r="G314" s="53"/>
      <c r="H314" s="110">
        <v>1</v>
      </c>
      <c r="I314" s="110">
        <f>I315</f>
        <v>0</v>
      </c>
      <c r="J314" s="110">
        <f t="shared" si="11"/>
        <v>0</v>
      </c>
      <c r="K314" s="110">
        <f t="shared" si="12"/>
        <v>1</v>
      </c>
    </row>
    <row r="315" spans="2:11" ht="12.75">
      <c r="B315" s="59" t="s">
        <v>113</v>
      </c>
      <c r="C315" s="53" t="s">
        <v>75</v>
      </c>
      <c r="D315" s="53" t="s">
        <v>78</v>
      </c>
      <c r="E315" s="53" t="s">
        <v>35</v>
      </c>
      <c r="F315" s="53" t="s">
        <v>114</v>
      </c>
      <c r="G315" s="53"/>
      <c r="H315" s="110">
        <v>1</v>
      </c>
      <c r="I315" s="110">
        <f>I316</f>
        <v>0</v>
      </c>
      <c r="J315" s="110">
        <f t="shared" si="11"/>
        <v>0</v>
      </c>
      <c r="K315" s="110">
        <f t="shared" si="12"/>
        <v>1</v>
      </c>
    </row>
    <row r="316" spans="2:11" ht="12.75">
      <c r="B316" s="59" t="s">
        <v>115</v>
      </c>
      <c r="C316" s="53" t="s">
        <v>75</v>
      </c>
      <c r="D316" s="53" t="s">
        <v>78</v>
      </c>
      <c r="E316" s="53" t="s">
        <v>35</v>
      </c>
      <c r="F316" s="53" t="s">
        <v>116</v>
      </c>
      <c r="G316" s="53"/>
      <c r="H316" s="110">
        <v>1</v>
      </c>
      <c r="I316" s="110">
        <f>I317</f>
        <v>0</v>
      </c>
      <c r="J316" s="110">
        <f t="shared" si="11"/>
        <v>0</v>
      </c>
      <c r="K316" s="110">
        <f t="shared" si="12"/>
        <v>1</v>
      </c>
    </row>
    <row r="317" spans="2:11" ht="12.75">
      <c r="B317" s="55" t="s">
        <v>101</v>
      </c>
      <c r="C317" s="53" t="s">
        <v>75</v>
      </c>
      <c r="D317" s="53" t="s">
        <v>78</v>
      </c>
      <c r="E317" s="53" t="s">
        <v>35</v>
      </c>
      <c r="F317" s="53" t="s">
        <v>116</v>
      </c>
      <c r="G317" s="53">
        <v>2</v>
      </c>
      <c r="H317" s="110">
        <v>1</v>
      </c>
      <c r="I317" s="110">
        <v>0</v>
      </c>
      <c r="J317" s="110">
        <f t="shared" si="11"/>
        <v>0</v>
      </c>
      <c r="K317" s="110">
        <f t="shared" si="12"/>
        <v>1</v>
      </c>
    </row>
    <row r="318" spans="2:11" ht="25.5">
      <c r="B318" s="55" t="s">
        <v>45</v>
      </c>
      <c r="C318" s="53" t="s">
        <v>75</v>
      </c>
      <c r="D318" s="53" t="s">
        <v>78</v>
      </c>
      <c r="E318" s="79" t="s">
        <v>319</v>
      </c>
      <c r="F318" s="79"/>
      <c r="G318" s="79"/>
      <c r="H318" s="110">
        <v>65</v>
      </c>
      <c r="I318" s="110">
        <f>I319+I324+I329</f>
        <v>15.5</v>
      </c>
      <c r="J318" s="110">
        <f t="shared" si="11"/>
        <v>23.846153846153847</v>
      </c>
      <c r="K318" s="110">
        <f t="shared" si="12"/>
        <v>49.5</v>
      </c>
    </row>
    <row r="319" spans="2:11" ht="38.25">
      <c r="B319" s="55" t="s">
        <v>46</v>
      </c>
      <c r="C319" s="53" t="s">
        <v>75</v>
      </c>
      <c r="D319" s="53" t="s">
        <v>78</v>
      </c>
      <c r="E319" s="79" t="s">
        <v>320</v>
      </c>
      <c r="F319" s="79"/>
      <c r="G319" s="79"/>
      <c r="H319" s="110">
        <v>35.5</v>
      </c>
      <c r="I319" s="110">
        <f>I320</f>
        <v>7</v>
      </c>
      <c r="J319" s="110">
        <f t="shared" si="11"/>
        <v>19.718309859154928</v>
      </c>
      <c r="K319" s="110">
        <f t="shared" si="12"/>
        <v>28.5</v>
      </c>
    </row>
    <row r="320" spans="2:11" ht="38.25">
      <c r="B320" s="55" t="s">
        <v>47</v>
      </c>
      <c r="C320" s="53" t="s">
        <v>75</v>
      </c>
      <c r="D320" s="53" t="s">
        <v>78</v>
      </c>
      <c r="E320" s="79" t="s">
        <v>321</v>
      </c>
      <c r="F320" s="53"/>
      <c r="G320" s="53"/>
      <c r="H320" s="110">
        <v>35.5</v>
      </c>
      <c r="I320" s="110">
        <f>I321</f>
        <v>7</v>
      </c>
      <c r="J320" s="110">
        <f t="shared" si="11"/>
        <v>19.718309859154928</v>
      </c>
      <c r="K320" s="110">
        <f t="shared" si="12"/>
        <v>28.5</v>
      </c>
    </row>
    <row r="321" spans="2:11" ht="12.75">
      <c r="B321" s="59" t="s">
        <v>113</v>
      </c>
      <c r="C321" s="53" t="s">
        <v>75</v>
      </c>
      <c r="D321" s="53" t="s">
        <v>78</v>
      </c>
      <c r="E321" s="79" t="s">
        <v>321</v>
      </c>
      <c r="F321" s="53" t="s">
        <v>114</v>
      </c>
      <c r="G321" s="53"/>
      <c r="H321" s="110">
        <v>35.5</v>
      </c>
      <c r="I321" s="110">
        <f>I322</f>
        <v>7</v>
      </c>
      <c r="J321" s="110">
        <f t="shared" si="11"/>
        <v>19.718309859154928</v>
      </c>
      <c r="K321" s="110">
        <f t="shared" si="12"/>
        <v>28.5</v>
      </c>
    </row>
    <row r="322" spans="2:11" ht="12.75">
      <c r="B322" s="59" t="s">
        <v>115</v>
      </c>
      <c r="C322" s="53" t="s">
        <v>75</v>
      </c>
      <c r="D322" s="53" t="s">
        <v>78</v>
      </c>
      <c r="E322" s="79" t="s">
        <v>321</v>
      </c>
      <c r="F322" s="53" t="s">
        <v>116</v>
      </c>
      <c r="G322" s="53"/>
      <c r="H322" s="110">
        <v>35.5</v>
      </c>
      <c r="I322" s="110">
        <f>I323</f>
        <v>7</v>
      </c>
      <c r="J322" s="110">
        <f t="shared" si="11"/>
        <v>19.718309859154928</v>
      </c>
      <c r="K322" s="110">
        <f t="shared" si="12"/>
        <v>28.5</v>
      </c>
    </row>
    <row r="323" spans="2:11" ht="12.75">
      <c r="B323" s="55" t="s">
        <v>101</v>
      </c>
      <c r="C323" s="53" t="s">
        <v>75</v>
      </c>
      <c r="D323" s="53" t="s">
        <v>78</v>
      </c>
      <c r="E323" s="79" t="s">
        <v>321</v>
      </c>
      <c r="F323" s="53" t="s">
        <v>116</v>
      </c>
      <c r="G323" s="53">
        <v>2</v>
      </c>
      <c r="H323" s="111">
        <v>35.5</v>
      </c>
      <c r="I323" s="110">
        <v>7</v>
      </c>
      <c r="J323" s="110">
        <f t="shared" si="11"/>
        <v>19.718309859154928</v>
      </c>
      <c r="K323" s="110">
        <f t="shared" si="12"/>
        <v>28.5</v>
      </c>
    </row>
    <row r="324" spans="2:11" ht="25.5">
      <c r="B324" s="55" t="s">
        <v>48</v>
      </c>
      <c r="C324" s="53" t="s">
        <v>75</v>
      </c>
      <c r="D324" s="53" t="s">
        <v>78</v>
      </c>
      <c r="E324" s="79" t="s">
        <v>322</v>
      </c>
      <c r="F324" s="53"/>
      <c r="G324" s="53"/>
      <c r="H324" s="110">
        <v>18</v>
      </c>
      <c r="I324" s="110">
        <f>I325</f>
        <v>0</v>
      </c>
      <c r="J324" s="110">
        <f t="shared" si="11"/>
        <v>0</v>
      </c>
      <c r="K324" s="110">
        <f t="shared" si="12"/>
        <v>18</v>
      </c>
    </row>
    <row r="325" spans="2:11" ht="38.25">
      <c r="B325" s="55" t="s">
        <v>49</v>
      </c>
      <c r="C325" s="53" t="s">
        <v>75</v>
      </c>
      <c r="D325" s="53" t="s">
        <v>78</v>
      </c>
      <c r="E325" s="79" t="s">
        <v>323</v>
      </c>
      <c r="F325" s="28"/>
      <c r="G325" s="53"/>
      <c r="H325" s="110">
        <v>18</v>
      </c>
      <c r="I325" s="110">
        <f>I326</f>
        <v>0</v>
      </c>
      <c r="J325" s="110">
        <f t="shared" si="11"/>
        <v>0</v>
      </c>
      <c r="K325" s="110">
        <f t="shared" si="12"/>
        <v>18</v>
      </c>
    </row>
    <row r="326" spans="2:11" ht="12.75">
      <c r="B326" s="59" t="s">
        <v>113</v>
      </c>
      <c r="C326" s="53" t="s">
        <v>75</v>
      </c>
      <c r="D326" s="53" t="s">
        <v>78</v>
      </c>
      <c r="E326" s="79" t="s">
        <v>323</v>
      </c>
      <c r="F326" s="53" t="s">
        <v>114</v>
      </c>
      <c r="G326" s="53"/>
      <c r="H326" s="111">
        <v>18</v>
      </c>
      <c r="I326" s="110">
        <f>I327</f>
        <v>0</v>
      </c>
      <c r="J326" s="110">
        <f t="shared" si="11"/>
        <v>0</v>
      </c>
      <c r="K326" s="110">
        <f t="shared" si="12"/>
        <v>18</v>
      </c>
    </row>
    <row r="327" spans="2:11" ht="12.75">
      <c r="B327" s="59" t="s">
        <v>115</v>
      </c>
      <c r="C327" s="53" t="s">
        <v>75</v>
      </c>
      <c r="D327" s="53" t="s">
        <v>78</v>
      </c>
      <c r="E327" s="79" t="s">
        <v>323</v>
      </c>
      <c r="F327" s="53" t="s">
        <v>116</v>
      </c>
      <c r="G327" s="53"/>
      <c r="H327" s="110">
        <v>18</v>
      </c>
      <c r="I327" s="110">
        <f>I328</f>
        <v>0</v>
      </c>
      <c r="J327" s="110">
        <f t="shared" si="11"/>
        <v>0</v>
      </c>
      <c r="K327" s="110">
        <f t="shared" si="12"/>
        <v>18</v>
      </c>
    </row>
    <row r="328" spans="2:11" ht="12.75">
      <c r="B328" s="55" t="s">
        <v>101</v>
      </c>
      <c r="C328" s="53" t="s">
        <v>75</v>
      </c>
      <c r="D328" s="53" t="s">
        <v>78</v>
      </c>
      <c r="E328" s="79" t="s">
        <v>323</v>
      </c>
      <c r="F328" s="53" t="s">
        <v>116</v>
      </c>
      <c r="G328" s="53">
        <v>2</v>
      </c>
      <c r="H328" s="111">
        <v>18</v>
      </c>
      <c r="I328" s="110">
        <v>0</v>
      </c>
      <c r="J328" s="110">
        <f t="shared" si="11"/>
        <v>0</v>
      </c>
      <c r="K328" s="110">
        <f t="shared" si="12"/>
        <v>18</v>
      </c>
    </row>
    <row r="329" spans="2:11" ht="38.25">
      <c r="B329" s="55" t="s">
        <v>6</v>
      </c>
      <c r="C329" s="53" t="s">
        <v>75</v>
      </c>
      <c r="D329" s="53" t="s">
        <v>78</v>
      </c>
      <c r="E329" s="79" t="s">
        <v>324</v>
      </c>
      <c r="F329" s="53"/>
      <c r="G329" s="53"/>
      <c r="H329" s="111">
        <v>11.5</v>
      </c>
      <c r="I329" s="110">
        <f>I330</f>
        <v>8.5</v>
      </c>
      <c r="J329" s="110">
        <f t="shared" si="11"/>
        <v>73.91304347826086</v>
      </c>
      <c r="K329" s="110">
        <f t="shared" si="12"/>
        <v>3</v>
      </c>
    </row>
    <row r="330" spans="2:11" ht="38.25">
      <c r="B330" s="55" t="s">
        <v>7</v>
      </c>
      <c r="C330" s="53" t="s">
        <v>75</v>
      </c>
      <c r="D330" s="53" t="s">
        <v>78</v>
      </c>
      <c r="E330" s="79" t="s">
        <v>325</v>
      </c>
      <c r="F330" s="28"/>
      <c r="G330" s="53"/>
      <c r="H330" s="111">
        <v>11.5</v>
      </c>
      <c r="I330" s="110">
        <f>I331</f>
        <v>8.5</v>
      </c>
      <c r="J330" s="110">
        <f aca="true" t="shared" si="13" ref="J330:J393">I330/H330*100</f>
        <v>73.91304347826086</v>
      </c>
      <c r="K330" s="110">
        <f aca="true" t="shared" si="14" ref="K330:K393">H330-I330</f>
        <v>3</v>
      </c>
    </row>
    <row r="331" spans="2:11" ht="12.75">
      <c r="B331" s="59" t="s">
        <v>113</v>
      </c>
      <c r="C331" s="53" t="s">
        <v>75</v>
      </c>
      <c r="D331" s="53" t="s">
        <v>78</v>
      </c>
      <c r="E331" s="79" t="s">
        <v>325</v>
      </c>
      <c r="F331" s="53" t="s">
        <v>114</v>
      </c>
      <c r="G331" s="53"/>
      <c r="H331" s="111">
        <v>11.5</v>
      </c>
      <c r="I331" s="110">
        <f>I332</f>
        <v>8.5</v>
      </c>
      <c r="J331" s="110">
        <f t="shared" si="13"/>
        <v>73.91304347826086</v>
      </c>
      <c r="K331" s="110">
        <f t="shared" si="14"/>
        <v>3</v>
      </c>
    </row>
    <row r="332" spans="2:11" ht="12.75">
      <c r="B332" s="59" t="s">
        <v>115</v>
      </c>
      <c r="C332" s="53" t="s">
        <v>75</v>
      </c>
      <c r="D332" s="53" t="s">
        <v>78</v>
      </c>
      <c r="E332" s="79" t="s">
        <v>325</v>
      </c>
      <c r="F332" s="53" t="s">
        <v>116</v>
      </c>
      <c r="G332" s="53"/>
      <c r="H332" s="111">
        <v>11.5</v>
      </c>
      <c r="I332" s="110">
        <f>I333</f>
        <v>8.5</v>
      </c>
      <c r="J332" s="110">
        <f t="shared" si="13"/>
        <v>73.91304347826086</v>
      </c>
      <c r="K332" s="110">
        <f t="shared" si="14"/>
        <v>3</v>
      </c>
    </row>
    <row r="333" spans="2:11" ht="12.75">
      <c r="B333" s="55" t="s">
        <v>101</v>
      </c>
      <c r="C333" s="53" t="s">
        <v>75</v>
      </c>
      <c r="D333" s="53" t="s">
        <v>78</v>
      </c>
      <c r="E333" s="79" t="s">
        <v>325</v>
      </c>
      <c r="F333" s="53" t="s">
        <v>116</v>
      </c>
      <c r="G333" s="53">
        <v>2</v>
      </c>
      <c r="H333" s="111">
        <v>11.5</v>
      </c>
      <c r="I333" s="110">
        <v>8.5</v>
      </c>
      <c r="J333" s="110">
        <f t="shared" si="13"/>
        <v>73.91304347826086</v>
      </c>
      <c r="K333" s="110">
        <f t="shared" si="14"/>
        <v>3</v>
      </c>
    </row>
    <row r="334" spans="2:11" ht="25.5">
      <c r="B334" s="55" t="s">
        <v>315</v>
      </c>
      <c r="C334" s="53" t="s">
        <v>75</v>
      </c>
      <c r="D334" s="53" t="s">
        <v>78</v>
      </c>
      <c r="E334" s="53" t="s">
        <v>316</v>
      </c>
      <c r="F334" s="53"/>
      <c r="G334" s="53"/>
      <c r="H334" s="110">
        <v>1189.5</v>
      </c>
      <c r="I334" s="110">
        <f>I335</f>
        <v>0</v>
      </c>
      <c r="J334" s="110">
        <f t="shared" si="13"/>
        <v>0</v>
      </c>
      <c r="K334" s="110">
        <f t="shared" si="14"/>
        <v>1189.5</v>
      </c>
    </row>
    <row r="335" spans="2:11" ht="25.5">
      <c r="B335" s="55" t="s">
        <v>317</v>
      </c>
      <c r="C335" s="53" t="s">
        <v>75</v>
      </c>
      <c r="D335" s="53" t="s">
        <v>78</v>
      </c>
      <c r="E335" s="53" t="s">
        <v>318</v>
      </c>
      <c r="F335" s="52"/>
      <c r="G335" s="53"/>
      <c r="H335" s="110">
        <v>1189.5</v>
      </c>
      <c r="I335" s="110">
        <f>I336+I339+I342</f>
        <v>0</v>
      </c>
      <c r="J335" s="110">
        <f t="shared" si="13"/>
        <v>0</v>
      </c>
      <c r="K335" s="110">
        <f t="shared" si="14"/>
        <v>1189.5</v>
      </c>
    </row>
    <row r="336" spans="2:11" ht="12.75">
      <c r="B336" s="59" t="s">
        <v>113</v>
      </c>
      <c r="C336" s="53" t="s">
        <v>75</v>
      </c>
      <c r="D336" s="53" t="s">
        <v>78</v>
      </c>
      <c r="E336" s="53" t="s">
        <v>318</v>
      </c>
      <c r="F336" s="53" t="s">
        <v>114</v>
      </c>
      <c r="G336" s="53"/>
      <c r="H336" s="110">
        <v>21.4</v>
      </c>
      <c r="I336" s="110">
        <f>I337</f>
        <v>0</v>
      </c>
      <c r="J336" s="110">
        <f t="shared" si="13"/>
        <v>0</v>
      </c>
      <c r="K336" s="110">
        <f t="shared" si="14"/>
        <v>21.4</v>
      </c>
    </row>
    <row r="337" spans="2:11" ht="12.75">
      <c r="B337" s="59" t="s">
        <v>115</v>
      </c>
      <c r="C337" s="53" t="s">
        <v>75</v>
      </c>
      <c r="D337" s="53" t="s">
        <v>78</v>
      </c>
      <c r="E337" s="53" t="s">
        <v>318</v>
      </c>
      <c r="F337" s="53" t="s">
        <v>116</v>
      </c>
      <c r="G337" s="53"/>
      <c r="H337" s="110">
        <v>21.4</v>
      </c>
      <c r="I337" s="110">
        <f>I338</f>
        <v>0</v>
      </c>
      <c r="J337" s="110">
        <f t="shared" si="13"/>
        <v>0</v>
      </c>
      <c r="K337" s="110">
        <f t="shared" si="14"/>
        <v>21.4</v>
      </c>
    </row>
    <row r="338" spans="2:11" ht="12.75">
      <c r="B338" s="55" t="s">
        <v>101</v>
      </c>
      <c r="C338" s="53" t="s">
        <v>75</v>
      </c>
      <c r="D338" s="53" t="s">
        <v>78</v>
      </c>
      <c r="E338" s="53" t="s">
        <v>318</v>
      </c>
      <c r="F338" s="53" t="s">
        <v>116</v>
      </c>
      <c r="G338" s="53">
        <v>2</v>
      </c>
      <c r="H338" s="110">
        <v>21.4</v>
      </c>
      <c r="I338" s="110">
        <v>0</v>
      </c>
      <c r="J338" s="110">
        <f t="shared" si="13"/>
        <v>0</v>
      </c>
      <c r="K338" s="110">
        <f t="shared" si="14"/>
        <v>21.4</v>
      </c>
    </row>
    <row r="339" spans="2:11" ht="12.75">
      <c r="B339" s="59" t="s">
        <v>538</v>
      </c>
      <c r="C339" s="53" t="s">
        <v>75</v>
      </c>
      <c r="D339" s="53" t="s">
        <v>78</v>
      </c>
      <c r="E339" s="53" t="s">
        <v>318</v>
      </c>
      <c r="F339" s="79">
        <v>300</v>
      </c>
      <c r="G339" s="53"/>
      <c r="H339" s="110">
        <v>83.7</v>
      </c>
      <c r="I339" s="110">
        <f>I340</f>
        <v>0</v>
      </c>
      <c r="J339" s="110">
        <f t="shared" si="13"/>
        <v>0</v>
      </c>
      <c r="K339" s="110">
        <f t="shared" si="14"/>
        <v>83.7</v>
      </c>
    </row>
    <row r="340" spans="2:11" ht="12.75">
      <c r="B340" s="59" t="s">
        <v>289</v>
      </c>
      <c r="C340" s="53" t="s">
        <v>75</v>
      </c>
      <c r="D340" s="53" t="s">
        <v>78</v>
      </c>
      <c r="E340" s="53" t="s">
        <v>318</v>
      </c>
      <c r="F340" s="79">
        <v>320</v>
      </c>
      <c r="G340" s="53"/>
      <c r="H340" s="110">
        <v>83.7</v>
      </c>
      <c r="I340" s="110">
        <f>I341</f>
        <v>0</v>
      </c>
      <c r="J340" s="110">
        <f t="shared" si="13"/>
        <v>0</v>
      </c>
      <c r="K340" s="110">
        <f t="shared" si="14"/>
        <v>83.7</v>
      </c>
    </row>
    <row r="341" spans="2:11" ht="12.75">
      <c r="B341" s="55" t="s">
        <v>101</v>
      </c>
      <c r="C341" s="53" t="s">
        <v>75</v>
      </c>
      <c r="D341" s="53" t="s">
        <v>78</v>
      </c>
      <c r="E341" s="53" t="s">
        <v>318</v>
      </c>
      <c r="F341" s="79">
        <v>320</v>
      </c>
      <c r="G341" s="53">
        <v>2</v>
      </c>
      <c r="H341" s="110">
        <v>83.7</v>
      </c>
      <c r="I341" s="110">
        <v>0</v>
      </c>
      <c r="J341" s="110">
        <f t="shared" si="13"/>
        <v>0</v>
      </c>
      <c r="K341" s="110">
        <f t="shared" si="14"/>
        <v>83.7</v>
      </c>
    </row>
    <row r="342" spans="2:11" ht="25.5">
      <c r="B342" s="55" t="s">
        <v>233</v>
      </c>
      <c r="C342" s="53" t="s">
        <v>75</v>
      </c>
      <c r="D342" s="53" t="s">
        <v>78</v>
      </c>
      <c r="E342" s="53" t="s">
        <v>318</v>
      </c>
      <c r="F342" s="53" t="s">
        <v>234</v>
      </c>
      <c r="G342" s="53"/>
      <c r="H342" s="110">
        <v>1084.4</v>
      </c>
      <c r="I342" s="110">
        <f>I343</f>
        <v>0</v>
      </c>
      <c r="J342" s="110">
        <f t="shared" si="13"/>
        <v>0</v>
      </c>
      <c r="K342" s="110">
        <f t="shared" si="14"/>
        <v>1084.4</v>
      </c>
    </row>
    <row r="343" spans="2:11" ht="25.5">
      <c r="B343" s="55" t="s">
        <v>424</v>
      </c>
      <c r="C343" s="53" t="s">
        <v>75</v>
      </c>
      <c r="D343" s="53" t="s">
        <v>78</v>
      </c>
      <c r="E343" s="53" t="s">
        <v>318</v>
      </c>
      <c r="F343" s="53" t="s">
        <v>423</v>
      </c>
      <c r="G343" s="53"/>
      <c r="H343" s="110">
        <v>1084.4</v>
      </c>
      <c r="I343" s="110">
        <f>I344</f>
        <v>0</v>
      </c>
      <c r="J343" s="110">
        <f t="shared" si="13"/>
        <v>0</v>
      </c>
      <c r="K343" s="110">
        <f t="shared" si="14"/>
        <v>1084.4</v>
      </c>
    </row>
    <row r="344" spans="2:11" ht="12.75">
      <c r="B344" s="55" t="s">
        <v>101</v>
      </c>
      <c r="C344" s="53" t="s">
        <v>75</v>
      </c>
      <c r="D344" s="53" t="s">
        <v>78</v>
      </c>
      <c r="E344" s="53" t="s">
        <v>318</v>
      </c>
      <c r="F344" s="53" t="s">
        <v>423</v>
      </c>
      <c r="G344" s="53">
        <v>2</v>
      </c>
      <c r="H344" s="110">
        <v>1084.4</v>
      </c>
      <c r="I344" s="110">
        <v>0</v>
      </c>
      <c r="J344" s="110">
        <f t="shared" si="13"/>
        <v>0</v>
      </c>
      <c r="K344" s="110">
        <f t="shared" si="14"/>
        <v>1084.4</v>
      </c>
    </row>
    <row r="345" spans="2:11" ht="25.5">
      <c r="B345" s="54" t="s">
        <v>398</v>
      </c>
      <c r="C345" s="53" t="s">
        <v>75</v>
      </c>
      <c r="D345" s="53" t="s">
        <v>78</v>
      </c>
      <c r="E345" s="94" t="s">
        <v>534</v>
      </c>
      <c r="F345" s="53"/>
      <c r="G345" s="53"/>
      <c r="H345" s="110">
        <v>60</v>
      </c>
      <c r="I345" s="110">
        <f>I346</f>
        <v>0</v>
      </c>
      <c r="J345" s="110">
        <f t="shared" si="13"/>
        <v>0</v>
      </c>
      <c r="K345" s="110">
        <f t="shared" si="14"/>
        <v>60</v>
      </c>
    </row>
    <row r="346" spans="2:11" ht="38.25">
      <c r="B346" s="54" t="s">
        <v>532</v>
      </c>
      <c r="C346" s="53" t="s">
        <v>75</v>
      </c>
      <c r="D346" s="53" t="s">
        <v>78</v>
      </c>
      <c r="E346" s="94" t="s">
        <v>531</v>
      </c>
      <c r="F346" s="53"/>
      <c r="G346" s="53"/>
      <c r="H346" s="110">
        <v>60</v>
      </c>
      <c r="I346" s="110">
        <f>I347</f>
        <v>0</v>
      </c>
      <c r="J346" s="110">
        <f t="shared" si="13"/>
        <v>0</v>
      </c>
      <c r="K346" s="110">
        <f t="shared" si="14"/>
        <v>60</v>
      </c>
    </row>
    <row r="347" spans="2:11" ht="25.5">
      <c r="B347" s="55" t="s">
        <v>233</v>
      </c>
      <c r="C347" s="53" t="s">
        <v>75</v>
      </c>
      <c r="D347" s="53" t="s">
        <v>78</v>
      </c>
      <c r="E347" s="94" t="s">
        <v>531</v>
      </c>
      <c r="F347" s="53" t="s">
        <v>234</v>
      </c>
      <c r="G347" s="53"/>
      <c r="H347" s="110">
        <v>60</v>
      </c>
      <c r="I347" s="110">
        <f>I348</f>
        <v>0</v>
      </c>
      <c r="J347" s="110">
        <f t="shared" si="13"/>
        <v>0</v>
      </c>
      <c r="K347" s="110">
        <f t="shared" si="14"/>
        <v>60</v>
      </c>
    </row>
    <row r="348" spans="2:11" ht="25.5">
      <c r="B348" s="55" t="s">
        <v>424</v>
      </c>
      <c r="C348" s="53" t="s">
        <v>75</v>
      </c>
      <c r="D348" s="53" t="s">
        <v>78</v>
      </c>
      <c r="E348" s="94" t="s">
        <v>531</v>
      </c>
      <c r="F348" s="53" t="s">
        <v>423</v>
      </c>
      <c r="G348" s="53"/>
      <c r="H348" s="110">
        <v>60</v>
      </c>
      <c r="I348" s="110">
        <f>I349</f>
        <v>0</v>
      </c>
      <c r="J348" s="110">
        <f t="shared" si="13"/>
        <v>0</v>
      </c>
      <c r="K348" s="110">
        <f t="shared" si="14"/>
        <v>60</v>
      </c>
    </row>
    <row r="349" spans="2:11" ht="12.75">
      <c r="B349" s="55" t="s">
        <v>101</v>
      </c>
      <c r="C349" s="53" t="s">
        <v>75</v>
      </c>
      <c r="D349" s="53" t="s">
        <v>78</v>
      </c>
      <c r="E349" s="94" t="s">
        <v>531</v>
      </c>
      <c r="F349" s="53" t="s">
        <v>423</v>
      </c>
      <c r="G349" s="53">
        <v>2</v>
      </c>
      <c r="H349" s="110">
        <v>60</v>
      </c>
      <c r="I349" s="110">
        <v>0</v>
      </c>
      <c r="J349" s="110">
        <f t="shared" si="13"/>
        <v>0</v>
      </c>
      <c r="K349" s="110">
        <f t="shared" si="14"/>
        <v>60</v>
      </c>
    </row>
    <row r="350" spans="2:11" ht="12.75">
      <c r="B350" s="90" t="s">
        <v>465</v>
      </c>
      <c r="C350" s="53" t="s">
        <v>75</v>
      </c>
      <c r="D350" s="53" t="s">
        <v>79</v>
      </c>
      <c r="E350" s="53"/>
      <c r="F350" s="53"/>
      <c r="G350" s="53"/>
      <c r="H350" s="110">
        <v>996.4</v>
      </c>
      <c r="I350" s="110">
        <f>I351</f>
        <v>229.5</v>
      </c>
      <c r="J350" s="110">
        <f t="shared" si="13"/>
        <v>23.032918506623844</v>
      </c>
      <c r="K350" s="110">
        <f t="shared" si="14"/>
        <v>766.9</v>
      </c>
    </row>
    <row r="351" spans="2:11" ht="12.75">
      <c r="B351" s="59" t="s">
        <v>103</v>
      </c>
      <c r="C351" s="53" t="s">
        <v>75</v>
      </c>
      <c r="D351" s="53" t="s">
        <v>79</v>
      </c>
      <c r="E351" s="53" t="s">
        <v>104</v>
      </c>
      <c r="F351" s="53"/>
      <c r="G351" s="53"/>
      <c r="H351" s="110">
        <v>996.4</v>
      </c>
      <c r="I351" s="110">
        <f>I352</f>
        <v>229.5</v>
      </c>
      <c r="J351" s="110">
        <f t="shared" si="13"/>
        <v>23.032918506623844</v>
      </c>
      <c r="K351" s="110">
        <f t="shared" si="14"/>
        <v>766.9</v>
      </c>
    </row>
    <row r="352" spans="2:11" ht="38.25">
      <c r="B352" s="55" t="s">
        <v>142</v>
      </c>
      <c r="C352" s="53" t="s">
        <v>75</v>
      </c>
      <c r="D352" s="53" t="s">
        <v>79</v>
      </c>
      <c r="E352" s="53" t="s">
        <v>326</v>
      </c>
      <c r="F352" s="53"/>
      <c r="G352" s="53"/>
      <c r="H352" s="110">
        <v>996.4</v>
      </c>
      <c r="I352" s="110">
        <f>I353+I356+I359</f>
        <v>229.5</v>
      </c>
      <c r="J352" s="110">
        <f t="shared" si="13"/>
        <v>23.032918506623844</v>
      </c>
      <c r="K352" s="110">
        <f t="shared" si="14"/>
        <v>766.9</v>
      </c>
    </row>
    <row r="353" spans="2:11" ht="38.25">
      <c r="B353" s="55" t="s">
        <v>106</v>
      </c>
      <c r="C353" s="53" t="s">
        <v>75</v>
      </c>
      <c r="D353" s="53" t="s">
        <v>79</v>
      </c>
      <c r="E353" s="53" t="s">
        <v>326</v>
      </c>
      <c r="F353" s="53" t="s">
        <v>373</v>
      </c>
      <c r="G353" s="53"/>
      <c r="H353" s="110">
        <v>794.2</v>
      </c>
      <c r="I353" s="110">
        <f>I354</f>
        <v>197.8</v>
      </c>
      <c r="J353" s="110">
        <f t="shared" si="13"/>
        <v>24.905565348778644</v>
      </c>
      <c r="K353" s="110">
        <f t="shared" si="14"/>
        <v>596.4000000000001</v>
      </c>
    </row>
    <row r="354" spans="2:11" ht="12.75">
      <c r="B354" s="55" t="s">
        <v>107</v>
      </c>
      <c r="C354" s="53" t="s">
        <v>75</v>
      </c>
      <c r="D354" s="53" t="s">
        <v>79</v>
      </c>
      <c r="E354" s="53" t="s">
        <v>326</v>
      </c>
      <c r="F354" s="53" t="s">
        <v>108</v>
      </c>
      <c r="G354" s="53"/>
      <c r="H354" s="110">
        <v>794.2</v>
      </c>
      <c r="I354" s="110">
        <f>I355</f>
        <v>197.8</v>
      </c>
      <c r="J354" s="110">
        <f t="shared" si="13"/>
        <v>24.905565348778644</v>
      </c>
      <c r="K354" s="110">
        <f t="shared" si="14"/>
        <v>596.4000000000001</v>
      </c>
    </row>
    <row r="355" spans="2:11" ht="12.75">
      <c r="B355" s="55" t="s">
        <v>101</v>
      </c>
      <c r="C355" s="53" t="s">
        <v>75</v>
      </c>
      <c r="D355" s="53" t="s">
        <v>79</v>
      </c>
      <c r="E355" s="53" t="s">
        <v>326</v>
      </c>
      <c r="F355" s="53" t="s">
        <v>108</v>
      </c>
      <c r="G355" s="53">
        <v>2</v>
      </c>
      <c r="H355" s="111">
        <v>794.2</v>
      </c>
      <c r="I355" s="110">
        <v>197.8</v>
      </c>
      <c r="J355" s="110">
        <f t="shared" si="13"/>
        <v>24.905565348778644</v>
      </c>
      <c r="K355" s="110">
        <f t="shared" si="14"/>
        <v>596.4000000000001</v>
      </c>
    </row>
    <row r="356" spans="2:11" ht="12.75">
      <c r="B356" s="59" t="s">
        <v>113</v>
      </c>
      <c r="C356" s="53" t="s">
        <v>75</v>
      </c>
      <c r="D356" s="53" t="s">
        <v>79</v>
      </c>
      <c r="E356" s="53" t="s">
        <v>326</v>
      </c>
      <c r="F356" s="53" t="s">
        <v>114</v>
      </c>
      <c r="G356" s="53"/>
      <c r="H356" s="111">
        <v>200.8</v>
      </c>
      <c r="I356" s="110">
        <f>I357</f>
        <v>31.7</v>
      </c>
      <c r="J356" s="110">
        <f t="shared" si="13"/>
        <v>15.786852589641434</v>
      </c>
      <c r="K356" s="110">
        <f t="shared" si="14"/>
        <v>169.10000000000002</v>
      </c>
    </row>
    <row r="357" spans="2:11" ht="12.75">
      <c r="B357" s="59" t="s">
        <v>115</v>
      </c>
      <c r="C357" s="53" t="s">
        <v>75</v>
      </c>
      <c r="D357" s="53" t="s">
        <v>79</v>
      </c>
      <c r="E357" s="53" t="s">
        <v>326</v>
      </c>
      <c r="F357" s="53" t="s">
        <v>116</v>
      </c>
      <c r="G357" s="53"/>
      <c r="H357" s="111">
        <v>200.8</v>
      </c>
      <c r="I357" s="110">
        <f>I358</f>
        <v>31.7</v>
      </c>
      <c r="J357" s="110">
        <f t="shared" si="13"/>
        <v>15.786852589641434</v>
      </c>
      <c r="K357" s="110">
        <f t="shared" si="14"/>
        <v>169.10000000000002</v>
      </c>
    </row>
    <row r="358" spans="2:11" ht="12.75">
      <c r="B358" s="55" t="s">
        <v>101</v>
      </c>
      <c r="C358" s="53" t="s">
        <v>75</v>
      </c>
      <c r="D358" s="53" t="s">
        <v>79</v>
      </c>
      <c r="E358" s="53" t="s">
        <v>326</v>
      </c>
      <c r="F358" s="53" t="s">
        <v>116</v>
      </c>
      <c r="G358" s="53">
        <v>2</v>
      </c>
      <c r="H358" s="111">
        <v>200.8</v>
      </c>
      <c r="I358" s="110">
        <v>31.7</v>
      </c>
      <c r="J358" s="110">
        <f t="shared" si="13"/>
        <v>15.786852589641434</v>
      </c>
      <c r="K358" s="110">
        <f t="shared" si="14"/>
        <v>169.10000000000002</v>
      </c>
    </row>
    <row r="359" spans="2:11" ht="12.75">
      <c r="B359" s="59" t="s">
        <v>118</v>
      </c>
      <c r="C359" s="53" t="s">
        <v>75</v>
      </c>
      <c r="D359" s="53" t="s">
        <v>79</v>
      </c>
      <c r="E359" s="53" t="s">
        <v>326</v>
      </c>
      <c r="F359" s="53" t="s">
        <v>186</v>
      </c>
      <c r="G359" s="53"/>
      <c r="H359" s="111">
        <v>1.4</v>
      </c>
      <c r="I359" s="110">
        <f>I360</f>
        <v>0</v>
      </c>
      <c r="J359" s="110">
        <f t="shared" si="13"/>
        <v>0</v>
      </c>
      <c r="K359" s="110">
        <f t="shared" si="14"/>
        <v>1.4</v>
      </c>
    </row>
    <row r="360" spans="2:11" ht="12.75">
      <c r="B360" s="59" t="s">
        <v>119</v>
      </c>
      <c r="C360" s="53" t="s">
        <v>75</v>
      </c>
      <c r="D360" s="53" t="s">
        <v>79</v>
      </c>
      <c r="E360" s="53" t="s">
        <v>326</v>
      </c>
      <c r="F360" s="53" t="s">
        <v>120</v>
      </c>
      <c r="G360" s="53"/>
      <c r="H360" s="111">
        <v>1.4</v>
      </c>
      <c r="I360" s="110">
        <f>I361</f>
        <v>0</v>
      </c>
      <c r="J360" s="110">
        <f t="shared" si="13"/>
        <v>0</v>
      </c>
      <c r="K360" s="110">
        <f t="shared" si="14"/>
        <v>1.4</v>
      </c>
    </row>
    <row r="361" spans="2:11" ht="12.75">
      <c r="B361" s="55" t="s">
        <v>101</v>
      </c>
      <c r="C361" s="53" t="s">
        <v>75</v>
      </c>
      <c r="D361" s="53" t="s">
        <v>79</v>
      </c>
      <c r="E361" s="53" t="s">
        <v>326</v>
      </c>
      <c r="F361" s="53" t="s">
        <v>120</v>
      </c>
      <c r="G361" s="53">
        <v>2</v>
      </c>
      <c r="H361" s="111">
        <v>1.4</v>
      </c>
      <c r="I361" s="110">
        <v>0</v>
      </c>
      <c r="J361" s="110">
        <f t="shared" si="13"/>
        <v>0</v>
      </c>
      <c r="K361" s="110">
        <f t="shared" si="14"/>
        <v>1.4</v>
      </c>
    </row>
    <row r="362" spans="2:11" ht="12.75">
      <c r="B362" s="66" t="s">
        <v>466</v>
      </c>
      <c r="C362" s="52" t="s">
        <v>80</v>
      </c>
      <c r="D362" s="52"/>
      <c r="E362" s="52"/>
      <c r="F362" s="52"/>
      <c r="G362" s="52"/>
      <c r="H362" s="109">
        <v>9214.6</v>
      </c>
      <c r="I362" s="109">
        <f>I366</f>
        <v>1917.6</v>
      </c>
      <c r="J362" s="109">
        <f t="shared" si="13"/>
        <v>20.810452976797688</v>
      </c>
      <c r="K362" s="109">
        <f t="shared" si="14"/>
        <v>7297</v>
      </c>
    </row>
    <row r="363" spans="2:11" ht="12.75">
      <c r="B363" s="59" t="s">
        <v>98</v>
      </c>
      <c r="C363" s="28"/>
      <c r="D363" s="28"/>
      <c r="E363" s="28"/>
      <c r="F363" s="28"/>
      <c r="G363" s="28">
        <v>1</v>
      </c>
      <c r="H363" s="110">
        <v>2779</v>
      </c>
      <c r="I363" s="110">
        <f>I375+I382+I386+I390</f>
        <v>600.9</v>
      </c>
      <c r="J363" s="110">
        <f t="shared" si="13"/>
        <v>21.622885930190716</v>
      </c>
      <c r="K363" s="110">
        <f t="shared" si="14"/>
        <v>2178.1</v>
      </c>
    </row>
    <row r="364" spans="2:11" ht="12.75">
      <c r="B364" s="59" t="s">
        <v>101</v>
      </c>
      <c r="C364" s="28"/>
      <c r="D364" s="28"/>
      <c r="E364" s="28"/>
      <c r="F364" s="28"/>
      <c r="G364" s="28">
        <v>2</v>
      </c>
      <c r="H364" s="110">
        <v>4935.6</v>
      </c>
      <c r="I364" s="110">
        <f>I376+I378+I383+I387+I396+I401</f>
        <v>1095.6</v>
      </c>
      <c r="J364" s="110">
        <f t="shared" si="13"/>
        <v>22.197909068806222</v>
      </c>
      <c r="K364" s="110">
        <f t="shared" si="14"/>
        <v>3840.0000000000005</v>
      </c>
    </row>
    <row r="365" spans="2:11" ht="12.75">
      <c r="B365" s="55" t="s">
        <v>90</v>
      </c>
      <c r="C365" s="28"/>
      <c r="D365" s="28"/>
      <c r="E365" s="28"/>
      <c r="F365" s="28"/>
      <c r="G365" s="28">
        <v>3</v>
      </c>
      <c r="H365" s="110">
        <v>1500</v>
      </c>
      <c r="I365" s="110">
        <f>I371</f>
        <v>221.1</v>
      </c>
      <c r="J365" s="110">
        <f t="shared" si="13"/>
        <v>14.74</v>
      </c>
      <c r="K365" s="110">
        <f t="shared" si="14"/>
        <v>1278.9</v>
      </c>
    </row>
    <row r="366" spans="2:11" ht="12.75">
      <c r="B366" s="55" t="s">
        <v>467</v>
      </c>
      <c r="C366" s="53" t="s">
        <v>80</v>
      </c>
      <c r="D366" s="53" t="s">
        <v>81</v>
      </c>
      <c r="E366" s="53"/>
      <c r="F366" s="53"/>
      <c r="G366" s="53"/>
      <c r="H366" s="110">
        <v>9214.6</v>
      </c>
      <c r="I366" s="110">
        <f>I367+I391</f>
        <v>1917.6</v>
      </c>
      <c r="J366" s="110">
        <f t="shared" si="13"/>
        <v>20.810452976797688</v>
      </c>
      <c r="K366" s="110">
        <f t="shared" si="14"/>
        <v>7297</v>
      </c>
    </row>
    <row r="367" spans="2:11" ht="12.75">
      <c r="B367" s="59" t="s">
        <v>103</v>
      </c>
      <c r="C367" s="53" t="s">
        <v>80</v>
      </c>
      <c r="D367" s="53" t="s">
        <v>81</v>
      </c>
      <c r="E367" s="53" t="s">
        <v>104</v>
      </c>
      <c r="F367" s="52"/>
      <c r="G367" s="52"/>
      <c r="H367" s="110">
        <v>9088.6</v>
      </c>
      <c r="I367" s="110">
        <f>I368+I372+I379</f>
        <v>1917.6</v>
      </c>
      <c r="J367" s="110">
        <f t="shared" si="13"/>
        <v>21.098959135620447</v>
      </c>
      <c r="K367" s="110">
        <f t="shared" si="14"/>
        <v>7171</v>
      </c>
    </row>
    <row r="368" spans="2:11" ht="32.25" customHeight="1">
      <c r="B368" s="59" t="s">
        <v>311</v>
      </c>
      <c r="C368" s="53" t="s">
        <v>80</v>
      </c>
      <c r="D368" s="53" t="s">
        <v>81</v>
      </c>
      <c r="E368" s="53" t="s">
        <v>312</v>
      </c>
      <c r="F368" s="52"/>
      <c r="G368" s="52"/>
      <c r="H368" s="110">
        <v>1500</v>
      </c>
      <c r="I368" s="110">
        <f>I369</f>
        <v>221.1</v>
      </c>
      <c r="J368" s="110">
        <f t="shared" si="13"/>
        <v>14.74</v>
      </c>
      <c r="K368" s="110">
        <f t="shared" si="14"/>
        <v>1278.9</v>
      </c>
    </row>
    <row r="369" spans="2:11" ht="25.5">
      <c r="B369" s="55" t="s">
        <v>233</v>
      </c>
      <c r="C369" s="53" t="s">
        <v>80</v>
      </c>
      <c r="D369" s="53" t="s">
        <v>81</v>
      </c>
      <c r="E369" s="53" t="s">
        <v>312</v>
      </c>
      <c r="F369" s="53" t="s">
        <v>234</v>
      </c>
      <c r="G369" s="52"/>
      <c r="H369" s="110">
        <v>1500</v>
      </c>
      <c r="I369" s="110">
        <f>I370</f>
        <v>221.1</v>
      </c>
      <c r="J369" s="110">
        <f t="shared" si="13"/>
        <v>14.74</v>
      </c>
      <c r="K369" s="110">
        <f t="shared" si="14"/>
        <v>1278.9</v>
      </c>
    </row>
    <row r="370" spans="2:11" ht="12.75">
      <c r="B370" s="55" t="s">
        <v>127</v>
      </c>
      <c r="C370" s="53" t="s">
        <v>80</v>
      </c>
      <c r="D370" s="53" t="s">
        <v>81</v>
      </c>
      <c r="E370" s="53" t="s">
        <v>312</v>
      </c>
      <c r="F370" s="53" t="s">
        <v>128</v>
      </c>
      <c r="G370" s="53"/>
      <c r="H370" s="110">
        <v>1500</v>
      </c>
      <c r="I370" s="110">
        <f>I371</f>
        <v>221.1</v>
      </c>
      <c r="J370" s="110">
        <f t="shared" si="13"/>
        <v>14.74</v>
      </c>
      <c r="K370" s="110">
        <f t="shared" si="14"/>
        <v>1278.9</v>
      </c>
    </row>
    <row r="371" spans="2:11" ht="12.75">
      <c r="B371" s="55" t="s">
        <v>90</v>
      </c>
      <c r="C371" s="53" t="s">
        <v>80</v>
      </c>
      <c r="D371" s="53" t="s">
        <v>81</v>
      </c>
      <c r="E371" s="53" t="s">
        <v>312</v>
      </c>
      <c r="F371" s="53" t="s">
        <v>128</v>
      </c>
      <c r="G371" s="53" t="s">
        <v>174</v>
      </c>
      <c r="H371" s="110">
        <v>1500</v>
      </c>
      <c r="I371" s="110">
        <v>221.1</v>
      </c>
      <c r="J371" s="110">
        <f t="shared" si="13"/>
        <v>14.74</v>
      </c>
      <c r="K371" s="110">
        <f t="shared" si="14"/>
        <v>1278.9</v>
      </c>
    </row>
    <row r="372" spans="2:11" ht="25.5">
      <c r="B372" s="55" t="s">
        <v>143</v>
      </c>
      <c r="C372" s="53" t="s">
        <v>80</v>
      </c>
      <c r="D372" s="53" t="s">
        <v>81</v>
      </c>
      <c r="E372" s="53" t="s">
        <v>327</v>
      </c>
      <c r="F372" s="53"/>
      <c r="G372" s="53"/>
      <c r="H372" s="110">
        <v>3272.6</v>
      </c>
      <c r="I372" s="110">
        <f>I373</f>
        <v>761.5</v>
      </c>
      <c r="J372" s="110">
        <f t="shared" si="13"/>
        <v>23.268960459573428</v>
      </c>
      <c r="K372" s="110">
        <f t="shared" si="14"/>
        <v>2511.1</v>
      </c>
    </row>
    <row r="373" spans="2:11" ht="25.5">
      <c r="B373" s="55" t="s">
        <v>233</v>
      </c>
      <c r="C373" s="53" t="s">
        <v>80</v>
      </c>
      <c r="D373" s="53" t="s">
        <v>81</v>
      </c>
      <c r="E373" s="53" t="s">
        <v>327</v>
      </c>
      <c r="F373" s="53" t="s">
        <v>234</v>
      </c>
      <c r="G373" s="53"/>
      <c r="H373" s="110">
        <v>3272.6</v>
      </c>
      <c r="I373" s="110">
        <f>I374+I377</f>
        <v>761.5</v>
      </c>
      <c r="J373" s="110">
        <f t="shared" si="13"/>
        <v>23.268960459573428</v>
      </c>
      <c r="K373" s="110">
        <f t="shared" si="14"/>
        <v>2511.1</v>
      </c>
    </row>
    <row r="374" spans="2:11" ht="25.5">
      <c r="B374" s="55" t="s">
        <v>424</v>
      </c>
      <c r="C374" s="53" t="s">
        <v>80</v>
      </c>
      <c r="D374" s="53" t="s">
        <v>81</v>
      </c>
      <c r="E374" s="53" t="s">
        <v>327</v>
      </c>
      <c r="F374" s="53" t="s">
        <v>423</v>
      </c>
      <c r="G374" s="53"/>
      <c r="H374" s="110">
        <v>3239.3</v>
      </c>
      <c r="I374" s="110">
        <f>I375+I376</f>
        <v>726.5</v>
      </c>
      <c r="J374" s="110">
        <f t="shared" si="13"/>
        <v>22.42768499367147</v>
      </c>
      <c r="K374" s="110">
        <f t="shared" si="14"/>
        <v>2512.8</v>
      </c>
    </row>
    <row r="375" spans="2:11" ht="12.75">
      <c r="B375" s="59" t="s">
        <v>98</v>
      </c>
      <c r="C375" s="53" t="s">
        <v>80</v>
      </c>
      <c r="D375" s="53" t="s">
        <v>81</v>
      </c>
      <c r="E375" s="53" t="s">
        <v>327</v>
      </c>
      <c r="F375" s="53" t="s">
        <v>423</v>
      </c>
      <c r="G375" s="53" t="s">
        <v>93</v>
      </c>
      <c r="H375" s="110">
        <v>880.4</v>
      </c>
      <c r="I375" s="110">
        <v>138</v>
      </c>
      <c r="J375" s="110">
        <f t="shared" si="13"/>
        <v>15.674693321217628</v>
      </c>
      <c r="K375" s="110">
        <f t="shared" si="14"/>
        <v>742.4</v>
      </c>
    </row>
    <row r="376" spans="2:11" ht="12.75">
      <c r="B376" s="55" t="s">
        <v>101</v>
      </c>
      <c r="C376" s="53" t="s">
        <v>80</v>
      </c>
      <c r="D376" s="53" t="s">
        <v>81</v>
      </c>
      <c r="E376" s="53" t="s">
        <v>327</v>
      </c>
      <c r="F376" s="53" t="s">
        <v>423</v>
      </c>
      <c r="G376" s="53">
        <v>2</v>
      </c>
      <c r="H376" s="110">
        <v>2357.2</v>
      </c>
      <c r="I376" s="110">
        <v>588.5</v>
      </c>
      <c r="J376" s="110">
        <f t="shared" si="13"/>
        <v>24.96606142881385</v>
      </c>
      <c r="K376" s="110">
        <f t="shared" si="14"/>
        <v>1768.6999999999998</v>
      </c>
    </row>
    <row r="377" spans="2:11" ht="12.75">
      <c r="B377" s="55" t="s">
        <v>127</v>
      </c>
      <c r="C377" s="53" t="s">
        <v>80</v>
      </c>
      <c r="D377" s="53" t="s">
        <v>81</v>
      </c>
      <c r="E377" s="53" t="s">
        <v>327</v>
      </c>
      <c r="F377" s="28">
        <v>612</v>
      </c>
      <c r="G377" s="53"/>
      <c r="H377" s="110">
        <v>35</v>
      </c>
      <c r="I377" s="110">
        <f>I378</f>
        <v>35</v>
      </c>
      <c r="J377" s="110">
        <f t="shared" si="13"/>
        <v>100</v>
      </c>
      <c r="K377" s="110">
        <f t="shared" si="14"/>
        <v>0</v>
      </c>
    </row>
    <row r="378" spans="2:11" ht="12.75">
      <c r="B378" s="55" t="s">
        <v>101</v>
      </c>
      <c r="C378" s="53" t="s">
        <v>80</v>
      </c>
      <c r="D378" s="53" t="s">
        <v>81</v>
      </c>
      <c r="E378" s="53" t="s">
        <v>327</v>
      </c>
      <c r="F378" s="28">
        <v>612</v>
      </c>
      <c r="G378" s="53">
        <v>2</v>
      </c>
      <c r="H378" s="110">
        <v>35</v>
      </c>
      <c r="I378" s="110">
        <v>35</v>
      </c>
      <c r="J378" s="110">
        <f t="shared" si="13"/>
        <v>100</v>
      </c>
      <c r="K378" s="110">
        <f t="shared" si="14"/>
        <v>0</v>
      </c>
    </row>
    <row r="379" spans="2:11" ht="12.75">
      <c r="B379" s="55" t="s">
        <v>144</v>
      </c>
      <c r="C379" s="53" t="s">
        <v>80</v>
      </c>
      <c r="D379" s="53" t="s">
        <v>81</v>
      </c>
      <c r="E379" s="53" t="s">
        <v>356</v>
      </c>
      <c r="F379" s="53"/>
      <c r="G379" s="53"/>
      <c r="H379" s="111">
        <v>4316</v>
      </c>
      <c r="I379" s="110">
        <f>I380+I384+I388</f>
        <v>935</v>
      </c>
      <c r="J379" s="110">
        <f t="shared" si="13"/>
        <v>21.66357738646895</v>
      </c>
      <c r="K379" s="110">
        <f t="shared" si="14"/>
        <v>3381</v>
      </c>
    </row>
    <row r="380" spans="2:11" ht="38.25">
      <c r="B380" s="55" t="s">
        <v>106</v>
      </c>
      <c r="C380" s="53" t="s">
        <v>80</v>
      </c>
      <c r="D380" s="53" t="s">
        <v>81</v>
      </c>
      <c r="E380" s="53" t="s">
        <v>356</v>
      </c>
      <c r="F380" s="53" t="s">
        <v>373</v>
      </c>
      <c r="G380" s="53"/>
      <c r="H380" s="111">
        <v>3570.2</v>
      </c>
      <c r="I380" s="110">
        <f>I381</f>
        <v>687.6</v>
      </c>
      <c r="J380" s="110">
        <f t="shared" si="13"/>
        <v>19.25942524228335</v>
      </c>
      <c r="K380" s="110">
        <f t="shared" si="14"/>
        <v>2882.6</v>
      </c>
    </row>
    <row r="381" spans="2:11" ht="12.75">
      <c r="B381" s="55" t="s">
        <v>107</v>
      </c>
      <c r="C381" s="53" t="s">
        <v>80</v>
      </c>
      <c r="D381" s="53" t="s">
        <v>81</v>
      </c>
      <c r="E381" s="53" t="s">
        <v>356</v>
      </c>
      <c r="F381" s="53" t="s">
        <v>108</v>
      </c>
      <c r="G381" s="53"/>
      <c r="H381" s="111">
        <v>3570.2</v>
      </c>
      <c r="I381" s="110">
        <f>I382+I383</f>
        <v>687.6</v>
      </c>
      <c r="J381" s="110">
        <f t="shared" si="13"/>
        <v>19.25942524228335</v>
      </c>
      <c r="K381" s="110">
        <f t="shared" si="14"/>
        <v>2882.6</v>
      </c>
    </row>
    <row r="382" spans="2:11" ht="12.75">
      <c r="B382" s="59" t="s">
        <v>98</v>
      </c>
      <c r="C382" s="53" t="s">
        <v>80</v>
      </c>
      <c r="D382" s="53" t="s">
        <v>81</v>
      </c>
      <c r="E382" s="53" t="s">
        <v>356</v>
      </c>
      <c r="F382" s="53" t="s">
        <v>108</v>
      </c>
      <c r="G382" s="53" t="s">
        <v>93</v>
      </c>
      <c r="H382" s="111">
        <v>1181</v>
      </c>
      <c r="I382" s="110">
        <v>226.8</v>
      </c>
      <c r="J382" s="110">
        <f t="shared" si="13"/>
        <v>19.20406435224386</v>
      </c>
      <c r="K382" s="110">
        <f t="shared" si="14"/>
        <v>954.2</v>
      </c>
    </row>
    <row r="383" spans="2:11" ht="12.75">
      <c r="B383" s="55" t="s">
        <v>101</v>
      </c>
      <c r="C383" s="53" t="s">
        <v>80</v>
      </c>
      <c r="D383" s="53" t="s">
        <v>81</v>
      </c>
      <c r="E383" s="53" t="s">
        <v>356</v>
      </c>
      <c r="F383" s="53" t="s">
        <v>108</v>
      </c>
      <c r="G383" s="53">
        <v>2</v>
      </c>
      <c r="H383" s="111">
        <v>2389.2</v>
      </c>
      <c r="I383" s="110">
        <v>460.8</v>
      </c>
      <c r="J383" s="110">
        <f t="shared" si="13"/>
        <v>19.286790557508795</v>
      </c>
      <c r="K383" s="110">
        <f t="shared" si="14"/>
        <v>1928.3999999999999</v>
      </c>
    </row>
    <row r="384" spans="2:11" ht="12.75">
      <c r="B384" s="59" t="s">
        <v>113</v>
      </c>
      <c r="C384" s="53" t="s">
        <v>80</v>
      </c>
      <c r="D384" s="53" t="s">
        <v>81</v>
      </c>
      <c r="E384" s="53" t="s">
        <v>356</v>
      </c>
      <c r="F384" s="53" t="s">
        <v>114</v>
      </c>
      <c r="G384" s="53"/>
      <c r="H384" s="111">
        <v>740.8</v>
      </c>
      <c r="I384" s="110">
        <f>I385</f>
        <v>247.4</v>
      </c>
      <c r="J384" s="110">
        <f t="shared" si="13"/>
        <v>33.3963282937365</v>
      </c>
      <c r="K384" s="110">
        <f t="shared" si="14"/>
        <v>493.4</v>
      </c>
    </row>
    <row r="385" spans="2:11" ht="12.75">
      <c r="B385" s="59" t="s">
        <v>115</v>
      </c>
      <c r="C385" s="53" t="s">
        <v>80</v>
      </c>
      <c r="D385" s="53" t="s">
        <v>81</v>
      </c>
      <c r="E385" s="53" t="s">
        <v>356</v>
      </c>
      <c r="F385" s="53" t="s">
        <v>116</v>
      </c>
      <c r="G385" s="53"/>
      <c r="H385" s="111">
        <v>740.8</v>
      </c>
      <c r="I385" s="110">
        <f>I386+I387</f>
        <v>247.4</v>
      </c>
      <c r="J385" s="110">
        <f t="shared" si="13"/>
        <v>33.3963282937365</v>
      </c>
      <c r="K385" s="110">
        <f t="shared" si="14"/>
        <v>493.4</v>
      </c>
    </row>
    <row r="386" spans="2:11" ht="12.75">
      <c r="B386" s="59" t="s">
        <v>98</v>
      </c>
      <c r="C386" s="53" t="s">
        <v>80</v>
      </c>
      <c r="D386" s="53" t="s">
        <v>81</v>
      </c>
      <c r="E386" s="53" t="s">
        <v>356</v>
      </c>
      <c r="F386" s="53" t="s">
        <v>116</v>
      </c>
      <c r="G386" s="53" t="s">
        <v>93</v>
      </c>
      <c r="H386" s="111">
        <v>712.6</v>
      </c>
      <c r="I386" s="110">
        <v>236.1</v>
      </c>
      <c r="J386" s="110">
        <f t="shared" si="13"/>
        <v>33.132191973056415</v>
      </c>
      <c r="K386" s="110">
        <f t="shared" si="14"/>
        <v>476.5</v>
      </c>
    </row>
    <row r="387" spans="2:11" ht="12.75">
      <c r="B387" s="55" t="s">
        <v>101</v>
      </c>
      <c r="C387" s="53" t="s">
        <v>80</v>
      </c>
      <c r="D387" s="53" t="s">
        <v>81</v>
      </c>
      <c r="E387" s="53" t="s">
        <v>356</v>
      </c>
      <c r="F387" s="53" t="s">
        <v>116</v>
      </c>
      <c r="G387" s="53">
        <v>2</v>
      </c>
      <c r="H387" s="111">
        <v>28.2</v>
      </c>
      <c r="I387" s="110">
        <v>11.3</v>
      </c>
      <c r="J387" s="110">
        <f t="shared" si="13"/>
        <v>40.0709219858156</v>
      </c>
      <c r="K387" s="110">
        <f t="shared" si="14"/>
        <v>16.9</v>
      </c>
    </row>
    <row r="388" spans="2:11" ht="12.75">
      <c r="B388" s="59" t="s">
        <v>118</v>
      </c>
      <c r="C388" s="53" t="s">
        <v>80</v>
      </c>
      <c r="D388" s="53" t="s">
        <v>81</v>
      </c>
      <c r="E388" s="53" t="s">
        <v>356</v>
      </c>
      <c r="F388" s="53" t="s">
        <v>186</v>
      </c>
      <c r="G388" s="53"/>
      <c r="H388" s="141" t="s">
        <v>286</v>
      </c>
      <c r="I388" s="110">
        <f>I389</f>
        <v>0</v>
      </c>
      <c r="J388" s="110">
        <f t="shared" si="13"/>
        <v>0</v>
      </c>
      <c r="K388" s="110">
        <f t="shared" si="14"/>
        <v>5</v>
      </c>
    </row>
    <row r="389" spans="2:11" ht="12.75">
      <c r="B389" s="59" t="s">
        <v>119</v>
      </c>
      <c r="C389" s="53" t="s">
        <v>80</v>
      </c>
      <c r="D389" s="53" t="s">
        <v>81</v>
      </c>
      <c r="E389" s="53" t="s">
        <v>356</v>
      </c>
      <c r="F389" s="53" t="s">
        <v>120</v>
      </c>
      <c r="G389" s="53"/>
      <c r="H389" s="141" t="s">
        <v>286</v>
      </c>
      <c r="I389" s="110">
        <f>I390</f>
        <v>0</v>
      </c>
      <c r="J389" s="110">
        <f t="shared" si="13"/>
        <v>0</v>
      </c>
      <c r="K389" s="110">
        <f t="shared" si="14"/>
        <v>5</v>
      </c>
    </row>
    <row r="390" spans="2:11" ht="12.75">
      <c r="B390" s="59" t="s">
        <v>98</v>
      </c>
      <c r="C390" s="53" t="s">
        <v>80</v>
      </c>
      <c r="D390" s="53" t="s">
        <v>81</v>
      </c>
      <c r="E390" s="53" t="s">
        <v>356</v>
      </c>
      <c r="F390" s="53" t="s">
        <v>120</v>
      </c>
      <c r="G390" s="53" t="s">
        <v>93</v>
      </c>
      <c r="H390" s="141" t="s">
        <v>286</v>
      </c>
      <c r="I390" s="110">
        <v>0</v>
      </c>
      <c r="J390" s="110">
        <f t="shared" si="13"/>
        <v>0</v>
      </c>
      <c r="K390" s="110">
        <f t="shared" si="14"/>
        <v>5</v>
      </c>
    </row>
    <row r="391" spans="2:11" ht="25.5">
      <c r="B391" s="63" t="s">
        <v>194</v>
      </c>
      <c r="C391" s="53" t="s">
        <v>80</v>
      </c>
      <c r="D391" s="53" t="s">
        <v>81</v>
      </c>
      <c r="E391" s="53" t="s">
        <v>267</v>
      </c>
      <c r="F391" s="52"/>
      <c r="G391" s="52"/>
      <c r="H391" s="110">
        <v>126</v>
      </c>
      <c r="I391" s="110">
        <f>I392+I397</f>
        <v>0</v>
      </c>
      <c r="J391" s="110">
        <f t="shared" si="13"/>
        <v>0</v>
      </c>
      <c r="K391" s="110">
        <f t="shared" si="14"/>
        <v>126</v>
      </c>
    </row>
    <row r="392" spans="2:11" ht="38.25">
      <c r="B392" s="55" t="s">
        <v>196</v>
      </c>
      <c r="C392" s="53" t="s">
        <v>80</v>
      </c>
      <c r="D392" s="53" t="s">
        <v>81</v>
      </c>
      <c r="E392" s="53" t="s">
        <v>268</v>
      </c>
      <c r="F392" s="53"/>
      <c r="G392" s="53"/>
      <c r="H392" s="110">
        <v>1</v>
      </c>
      <c r="I392" s="110">
        <f>I393</f>
        <v>0</v>
      </c>
      <c r="J392" s="110">
        <f t="shared" si="13"/>
        <v>0</v>
      </c>
      <c r="K392" s="110">
        <f t="shared" si="14"/>
        <v>1</v>
      </c>
    </row>
    <row r="393" spans="2:11" ht="38.25">
      <c r="B393" s="55" t="s">
        <v>197</v>
      </c>
      <c r="C393" s="53" t="s">
        <v>80</v>
      </c>
      <c r="D393" s="53" t="s">
        <v>81</v>
      </c>
      <c r="E393" s="53" t="s">
        <v>269</v>
      </c>
      <c r="F393" s="53"/>
      <c r="G393" s="53"/>
      <c r="H393" s="110">
        <v>1</v>
      </c>
      <c r="I393" s="110">
        <f>I394</f>
        <v>0</v>
      </c>
      <c r="J393" s="110">
        <f t="shared" si="13"/>
        <v>0</v>
      </c>
      <c r="K393" s="110">
        <f t="shared" si="14"/>
        <v>1</v>
      </c>
    </row>
    <row r="394" spans="2:11" ht="25.5">
      <c r="B394" s="55" t="s">
        <v>233</v>
      </c>
      <c r="C394" s="53" t="s">
        <v>80</v>
      </c>
      <c r="D394" s="53" t="s">
        <v>81</v>
      </c>
      <c r="E394" s="53" t="s">
        <v>269</v>
      </c>
      <c r="F394" s="53" t="s">
        <v>234</v>
      </c>
      <c r="G394" s="53"/>
      <c r="H394" s="110">
        <v>1</v>
      </c>
      <c r="I394" s="110">
        <f>I395</f>
        <v>0</v>
      </c>
      <c r="J394" s="110">
        <f aca="true" t="shared" si="15" ref="J394:J461">I394/H394*100</f>
        <v>0</v>
      </c>
      <c r="K394" s="110">
        <f aca="true" t="shared" si="16" ref="K394:K461">H394-I394</f>
        <v>1</v>
      </c>
    </row>
    <row r="395" spans="2:11" ht="12.75">
      <c r="B395" s="55" t="s">
        <v>127</v>
      </c>
      <c r="C395" s="53" t="s">
        <v>80</v>
      </c>
      <c r="D395" s="53" t="s">
        <v>81</v>
      </c>
      <c r="E395" s="53" t="s">
        <v>269</v>
      </c>
      <c r="F395" s="28">
        <v>612</v>
      </c>
      <c r="G395" s="53"/>
      <c r="H395" s="110">
        <v>1</v>
      </c>
      <c r="I395" s="110">
        <f>I396</f>
        <v>0</v>
      </c>
      <c r="J395" s="110">
        <f t="shared" si="15"/>
        <v>0</v>
      </c>
      <c r="K395" s="110">
        <f t="shared" si="16"/>
        <v>1</v>
      </c>
    </row>
    <row r="396" spans="2:11" ht="12.75">
      <c r="B396" s="55" t="s">
        <v>101</v>
      </c>
      <c r="C396" s="53" t="s">
        <v>80</v>
      </c>
      <c r="D396" s="53" t="s">
        <v>81</v>
      </c>
      <c r="E396" s="53" t="s">
        <v>269</v>
      </c>
      <c r="F396" s="28">
        <v>612</v>
      </c>
      <c r="G396" s="53">
        <v>2</v>
      </c>
      <c r="H396" s="110">
        <v>1</v>
      </c>
      <c r="I396" s="110">
        <v>0</v>
      </c>
      <c r="J396" s="110">
        <f t="shared" si="15"/>
        <v>0</v>
      </c>
      <c r="K396" s="110">
        <f t="shared" si="16"/>
        <v>1</v>
      </c>
    </row>
    <row r="397" spans="2:11" ht="38.25">
      <c r="B397" s="55" t="s">
        <v>198</v>
      </c>
      <c r="C397" s="53" t="s">
        <v>80</v>
      </c>
      <c r="D397" s="53" t="s">
        <v>81</v>
      </c>
      <c r="E397" s="53" t="s">
        <v>270</v>
      </c>
      <c r="F397" s="53"/>
      <c r="G397" s="53"/>
      <c r="H397" s="110">
        <v>125</v>
      </c>
      <c r="I397" s="110">
        <f>I398</f>
        <v>0</v>
      </c>
      <c r="J397" s="110">
        <f t="shared" si="15"/>
        <v>0</v>
      </c>
      <c r="K397" s="110">
        <f t="shared" si="16"/>
        <v>125</v>
      </c>
    </row>
    <row r="398" spans="2:11" ht="38.25">
      <c r="B398" s="55" t="s">
        <v>199</v>
      </c>
      <c r="C398" s="53" t="s">
        <v>80</v>
      </c>
      <c r="D398" s="53" t="s">
        <v>81</v>
      </c>
      <c r="E398" s="53" t="s">
        <v>271</v>
      </c>
      <c r="F398" s="53"/>
      <c r="G398" s="53"/>
      <c r="H398" s="110">
        <v>125</v>
      </c>
      <c r="I398" s="110">
        <f>I399</f>
        <v>0</v>
      </c>
      <c r="J398" s="110">
        <f t="shared" si="15"/>
        <v>0</v>
      </c>
      <c r="K398" s="110">
        <f t="shared" si="16"/>
        <v>125</v>
      </c>
    </row>
    <row r="399" spans="2:11" ht="25.5">
      <c r="B399" s="55" t="s">
        <v>233</v>
      </c>
      <c r="C399" s="53" t="s">
        <v>80</v>
      </c>
      <c r="D399" s="53" t="s">
        <v>81</v>
      </c>
      <c r="E399" s="53" t="s">
        <v>271</v>
      </c>
      <c r="F399" s="53" t="s">
        <v>234</v>
      </c>
      <c r="G399" s="53"/>
      <c r="H399" s="110">
        <v>125</v>
      </c>
      <c r="I399" s="110">
        <f>I400</f>
        <v>0</v>
      </c>
      <c r="J399" s="110">
        <f t="shared" si="15"/>
        <v>0</v>
      </c>
      <c r="K399" s="110">
        <f t="shared" si="16"/>
        <v>125</v>
      </c>
    </row>
    <row r="400" spans="2:11" ht="12.75">
      <c r="B400" s="55" t="s">
        <v>127</v>
      </c>
      <c r="C400" s="53" t="s">
        <v>80</v>
      </c>
      <c r="D400" s="53" t="s">
        <v>81</v>
      </c>
      <c r="E400" s="53" t="s">
        <v>271</v>
      </c>
      <c r="F400" s="28">
        <v>612</v>
      </c>
      <c r="G400" s="53"/>
      <c r="H400" s="110">
        <v>125</v>
      </c>
      <c r="I400" s="110">
        <f>I401</f>
        <v>0</v>
      </c>
      <c r="J400" s="110">
        <f t="shared" si="15"/>
        <v>0</v>
      </c>
      <c r="K400" s="110">
        <f t="shared" si="16"/>
        <v>125</v>
      </c>
    </row>
    <row r="401" spans="2:11" ht="12.75">
      <c r="B401" s="55" t="s">
        <v>101</v>
      </c>
      <c r="C401" s="53" t="s">
        <v>80</v>
      </c>
      <c r="D401" s="53" t="s">
        <v>81</v>
      </c>
      <c r="E401" s="53" t="s">
        <v>271</v>
      </c>
      <c r="F401" s="28">
        <v>612</v>
      </c>
      <c r="G401" s="53">
        <v>2</v>
      </c>
      <c r="H401" s="110">
        <v>125</v>
      </c>
      <c r="I401" s="110">
        <v>0</v>
      </c>
      <c r="J401" s="110">
        <f t="shared" si="15"/>
        <v>0</v>
      </c>
      <c r="K401" s="110">
        <f t="shared" si="16"/>
        <v>125</v>
      </c>
    </row>
    <row r="402" spans="2:11" ht="12.75">
      <c r="B402" s="66" t="s">
        <v>469</v>
      </c>
      <c r="C402" s="52" t="s">
        <v>82</v>
      </c>
      <c r="D402" s="52"/>
      <c r="E402" s="52"/>
      <c r="F402" s="52"/>
      <c r="G402" s="52"/>
      <c r="H402" s="142">
        <v>20899.7</v>
      </c>
      <c r="I402" s="109">
        <f>I406+I412+I444+I476</f>
        <v>1607.4999999999998</v>
      </c>
      <c r="J402" s="109">
        <f t="shared" si="15"/>
        <v>7.691497964085607</v>
      </c>
      <c r="K402" s="109">
        <f t="shared" si="16"/>
        <v>19292.2</v>
      </c>
    </row>
    <row r="403" spans="2:11" ht="12.75">
      <c r="B403" s="59" t="s">
        <v>101</v>
      </c>
      <c r="C403" s="28"/>
      <c r="D403" s="28"/>
      <c r="E403" s="28"/>
      <c r="F403" s="28"/>
      <c r="G403" s="28">
        <v>2</v>
      </c>
      <c r="H403" s="111">
        <v>2655.1</v>
      </c>
      <c r="I403" s="110">
        <f>I411+I425+I431+I437+I440+I443+I481+I421</f>
        <v>704.4</v>
      </c>
      <c r="J403" s="110">
        <f t="shared" si="15"/>
        <v>26.530074196828746</v>
      </c>
      <c r="K403" s="110">
        <f t="shared" si="16"/>
        <v>1950.6999999999998</v>
      </c>
    </row>
    <row r="404" spans="2:11" ht="12.75">
      <c r="B404" s="59" t="s">
        <v>90</v>
      </c>
      <c r="C404" s="28"/>
      <c r="D404" s="28"/>
      <c r="E404" s="28"/>
      <c r="F404" s="28"/>
      <c r="G404" s="28">
        <v>3</v>
      </c>
      <c r="H404" s="111">
        <v>12120</v>
      </c>
      <c r="I404" s="110">
        <f>I453+I457+I461+I465+I469+I471+I475+I482+I485</f>
        <v>903.1</v>
      </c>
      <c r="J404" s="110">
        <f t="shared" si="15"/>
        <v>7.451320132013202</v>
      </c>
      <c r="K404" s="110">
        <f t="shared" si="16"/>
        <v>11216.9</v>
      </c>
    </row>
    <row r="405" spans="2:11" ht="12.75">
      <c r="B405" s="59" t="s">
        <v>91</v>
      </c>
      <c r="C405" s="28"/>
      <c r="D405" s="28"/>
      <c r="E405" s="28"/>
      <c r="F405" s="28"/>
      <c r="G405" s="28">
        <v>4</v>
      </c>
      <c r="H405" s="111">
        <v>6124.6</v>
      </c>
      <c r="I405" s="110">
        <f>I417+I449</f>
        <v>0</v>
      </c>
      <c r="J405" s="110">
        <f t="shared" si="15"/>
        <v>0</v>
      </c>
      <c r="K405" s="110">
        <f t="shared" si="16"/>
        <v>6124.6</v>
      </c>
    </row>
    <row r="406" spans="2:11" ht="12.75">
      <c r="B406" s="55" t="s">
        <v>50</v>
      </c>
      <c r="C406" s="53" t="s">
        <v>82</v>
      </c>
      <c r="D406" s="53" t="s">
        <v>83</v>
      </c>
      <c r="E406" s="53"/>
      <c r="F406" s="53"/>
      <c r="G406" s="53"/>
      <c r="H406" s="110">
        <v>2125.3</v>
      </c>
      <c r="I406" s="110">
        <f>I407</f>
        <v>666.8</v>
      </c>
      <c r="J406" s="110">
        <f t="shared" si="15"/>
        <v>31.374394203171313</v>
      </c>
      <c r="K406" s="110">
        <f t="shared" si="16"/>
        <v>1458.5000000000002</v>
      </c>
    </row>
    <row r="407" spans="2:11" ht="12.75">
      <c r="B407" s="59" t="s">
        <v>103</v>
      </c>
      <c r="C407" s="53" t="s">
        <v>82</v>
      </c>
      <c r="D407" s="53" t="s">
        <v>83</v>
      </c>
      <c r="E407" s="53" t="s">
        <v>104</v>
      </c>
      <c r="F407" s="53"/>
      <c r="G407" s="53"/>
      <c r="H407" s="110">
        <v>2125.3</v>
      </c>
      <c r="I407" s="110">
        <f>I408</f>
        <v>666.8</v>
      </c>
      <c r="J407" s="110">
        <f t="shared" si="15"/>
        <v>31.374394203171313</v>
      </c>
      <c r="K407" s="110">
        <f t="shared" si="16"/>
        <v>1458.5000000000002</v>
      </c>
    </row>
    <row r="408" spans="2:11" ht="25.5">
      <c r="B408" s="55" t="s">
        <v>399</v>
      </c>
      <c r="C408" s="53" t="s">
        <v>82</v>
      </c>
      <c r="D408" s="53" t="s">
        <v>83</v>
      </c>
      <c r="E408" s="53" t="s">
        <v>357</v>
      </c>
      <c r="F408" s="53"/>
      <c r="G408" s="53"/>
      <c r="H408" s="110">
        <v>2125.3</v>
      </c>
      <c r="I408" s="110">
        <f>I409</f>
        <v>666.8</v>
      </c>
      <c r="J408" s="110">
        <f t="shared" si="15"/>
        <v>31.374394203171313</v>
      </c>
      <c r="K408" s="110">
        <f t="shared" si="16"/>
        <v>1458.5000000000002</v>
      </c>
    </row>
    <row r="409" spans="2:11" ht="12.75">
      <c r="B409" s="55" t="s">
        <v>538</v>
      </c>
      <c r="C409" s="53" t="s">
        <v>82</v>
      </c>
      <c r="D409" s="53" t="s">
        <v>83</v>
      </c>
      <c r="E409" s="53" t="s">
        <v>357</v>
      </c>
      <c r="F409" s="53" t="s">
        <v>358</v>
      </c>
      <c r="G409" s="53"/>
      <c r="H409" s="110">
        <v>2125.3</v>
      </c>
      <c r="I409" s="110">
        <f>I410</f>
        <v>666.8</v>
      </c>
      <c r="J409" s="110">
        <f t="shared" si="15"/>
        <v>31.374394203171313</v>
      </c>
      <c r="K409" s="110">
        <f t="shared" si="16"/>
        <v>1458.5000000000002</v>
      </c>
    </row>
    <row r="410" spans="2:11" ht="12.75">
      <c r="B410" s="55" t="s">
        <v>289</v>
      </c>
      <c r="C410" s="53" t="s">
        <v>82</v>
      </c>
      <c r="D410" s="53" t="s">
        <v>83</v>
      </c>
      <c r="E410" s="53" t="s">
        <v>357</v>
      </c>
      <c r="F410" s="53" t="s">
        <v>288</v>
      </c>
      <c r="G410" s="53"/>
      <c r="H410" s="110">
        <v>2125.3</v>
      </c>
      <c r="I410" s="110">
        <f>I411</f>
        <v>666.8</v>
      </c>
      <c r="J410" s="110">
        <f t="shared" si="15"/>
        <v>31.374394203171313</v>
      </c>
      <c r="K410" s="110">
        <f t="shared" si="16"/>
        <v>1458.5000000000002</v>
      </c>
    </row>
    <row r="411" spans="2:11" ht="12.75">
      <c r="B411" s="55" t="s">
        <v>101</v>
      </c>
      <c r="C411" s="53" t="s">
        <v>82</v>
      </c>
      <c r="D411" s="53" t="s">
        <v>83</v>
      </c>
      <c r="E411" s="53" t="s">
        <v>357</v>
      </c>
      <c r="F411" s="53" t="s">
        <v>288</v>
      </c>
      <c r="G411" s="53">
        <v>2</v>
      </c>
      <c r="H411" s="111">
        <v>2125.3</v>
      </c>
      <c r="I411" s="110">
        <v>666.8</v>
      </c>
      <c r="J411" s="110">
        <f t="shared" si="15"/>
        <v>31.374394203171313</v>
      </c>
      <c r="K411" s="110">
        <f t="shared" si="16"/>
        <v>1458.5000000000002</v>
      </c>
    </row>
    <row r="412" spans="2:11" ht="12.75">
      <c r="B412" s="55" t="s">
        <v>470</v>
      </c>
      <c r="C412" s="53" t="s">
        <v>82</v>
      </c>
      <c r="D412" s="53" t="s">
        <v>84</v>
      </c>
      <c r="E412" s="53"/>
      <c r="F412" s="53"/>
      <c r="G412" s="53"/>
      <c r="H412" s="111">
        <v>6535.5</v>
      </c>
      <c r="I412" s="110">
        <f>I413+I426+I432</f>
        <v>26.9</v>
      </c>
      <c r="J412" s="110">
        <f t="shared" si="15"/>
        <v>0.41159819447632157</v>
      </c>
      <c r="K412" s="110">
        <f t="shared" si="16"/>
        <v>6508.6</v>
      </c>
    </row>
    <row r="413" spans="2:11" ht="12.75">
      <c r="B413" s="59" t="s">
        <v>103</v>
      </c>
      <c r="C413" s="53" t="s">
        <v>82</v>
      </c>
      <c r="D413" s="53" t="s">
        <v>84</v>
      </c>
      <c r="E413" s="79" t="s">
        <v>104</v>
      </c>
      <c r="F413" s="53"/>
      <c r="G413" s="53"/>
      <c r="H413" s="111">
        <v>6094</v>
      </c>
      <c r="I413" s="110">
        <f>I414+I422+I418</f>
        <v>26.9</v>
      </c>
      <c r="J413" s="110">
        <f t="shared" si="15"/>
        <v>0.44141778798818504</v>
      </c>
      <c r="K413" s="110">
        <f t="shared" si="16"/>
        <v>6067.1</v>
      </c>
    </row>
    <row r="414" spans="2:11" ht="51">
      <c r="B414" s="117" t="s">
        <v>395</v>
      </c>
      <c r="C414" s="53" t="s">
        <v>82</v>
      </c>
      <c r="D414" s="53" t="s">
        <v>84</v>
      </c>
      <c r="E414" s="73" t="s">
        <v>396</v>
      </c>
      <c r="F414" s="53"/>
      <c r="G414" s="53"/>
      <c r="H414" s="110">
        <v>6037.6</v>
      </c>
      <c r="I414" s="110">
        <f>I415</f>
        <v>0</v>
      </c>
      <c r="J414" s="110">
        <f t="shared" si="15"/>
        <v>0</v>
      </c>
      <c r="K414" s="110">
        <f t="shared" si="16"/>
        <v>6037.6</v>
      </c>
    </row>
    <row r="415" spans="2:11" ht="12.75">
      <c r="B415" s="59" t="s">
        <v>538</v>
      </c>
      <c r="C415" s="53" t="s">
        <v>82</v>
      </c>
      <c r="D415" s="53" t="s">
        <v>84</v>
      </c>
      <c r="E415" s="73" t="s">
        <v>396</v>
      </c>
      <c r="F415" s="53" t="s">
        <v>358</v>
      </c>
      <c r="G415" s="53"/>
      <c r="H415" s="110">
        <v>6037.6</v>
      </c>
      <c r="I415" s="110">
        <f>I416</f>
        <v>0</v>
      </c>
      <c r="J415" s="110">
        <f t="shared" si="15"/>
        <v>0</v>
      </c>
      <c r="K415" s="110">
        <f t="shared" si="16"/>
        <v>6037.6</v>
      </c>
    </row>
    <row r="416" spans="2:11" ht="12.75">
      <c r="B416" s="59" t="s">
        <v>289</v>
      </c>
      <c r="C416" s="53" t="s">
        <v>82</v>
      </c>
      <c r="D416" s="53" t="s">
        <v>84</v>
      </c>
      <c r="E416" s="73" t="s">
        <v>396</v>
      </c>
      <c r="F416" s="53" t="s">
        <v>288</v>
      </c>
      <c r="G416" s="53"/>
      <c r="H416" s="110">
        <v>6037.6</v>
      </c>
      <c r="I416" s="110">
        <f>I417</f>
        <v>0</v>
      </c>
      <c r="J416" s="110">
        <f t="shared" si="15"/>
        <v>0</v>
      </c>
      <c r="K416" s="110">
        <f t="shared" si="16"/>
        <v>6037.6</v>
      </c>
    </row>
    <row r="417" spans="2:11" ht="12.75">
      <c r="B417" s="59" t="s">
        <v>91</v>
      </c>
      <c r="C417" s="53" t="s">
        <v>82</v>
      </c>
      <c r="D417" s="53" t="s">
        <v>84</v>
      </c>
      <c r="E417" s="73" t="s">
        <v>396</v>
      </c>
      <c r="F417" s="53" t="s">
        <v>288</v>
      </c>
      <c r="G417" s="53" t="s">
        <v>97</v>
      </c>
      <c r="H417" s="111">
        <v>6037.6</v>
      </c>
      <c r="I417" s="110">
        <v>0</v>
      </c>
      <c r="J417" s="110">
        <f t="shared" si="15"/>
        <v>0</v>
      </c>
      <c r="K417" s="110">
        <f t="shared" si="16"/>
        <v>6037.6</v>
      </c>
    </row>
    <row r="418" spans="2:11" ht="12.75">
      <c r="B418" s="59" t="s">
        <v>134</v>
      </c>
      <c r="C418" s="53" t="s">
        <v>82</v>
      </c>
      <c r="D418" s="53" t="s">
        <v>84</v>
      </c>
      <c r="E418" s="79" t="s">
        <v>413</v>
      </c>
      <c r="F418" s="53"/>
      <c r="G418" s="53"/>
      <c r="H418" s="141">
        <f aca="true" t="shared" si="17" ref="H418:I420">H419</f>
        <v>15</v>
      </c>
      <c r="I418" s="141">
        <f t="shared" si="17"/>
        <v>15</v>
      </c>
      <c r="J418" s="110">
        <f t="shared" si="15"/>
        <v>100</v>
      </c>
      <c r="K418" s="110">
        <f t="shared" si="16"/>
        <v>0</v>
      </c>
    </row>
    <row r="419" spans="2:11" ht="12.75">
      <c r="B419" s="59" t="s">
        <v>118</v>
      </c>
      <c r="C419" s="53" t="s">
        <v>82</v>
      </c>
      <c r="D419" s="53" t="s">
        <v>84</v>
      </c>
      <c r="E419" s="79" t="s">
        <v>413</v>
      </c>
      <c r="F419" s="53" t="s">
        <v>186</v>
      </c>
      <c r="G419" s="53"/>
      <c r="H419" s="141">
        <f t="shared" si="17"/>
        <v>15</v>
      </c>
      <c r="I419" s="141">
        <f t="shared" si="17"/>
        <v>15</v>
      </c>
      <c r="J419" s="110">
        <f t="shared" si="15"/>
        <v>100</v>
      </c>
      <c r="K419" s="110">
        <f t="shared" si="16"/>
        <v>0</v>
      </c>
    </row>
    <row r="420" spans="2:11" ht="12.75">
      <c r="B420" s="59" t="s">
        <v>420</v>
      </c>
      <c r="C420" s="53" t="s">
        <v>82</v>
      </c>
      <c r="D420" s="53" t="s">
        <v>84</v>
      </c>
      <c r="E420" s="79" t="s">
        <v>413</v>
      </c>
      <c r="F420" s="53" t="s">
        <v>421</v>
      </c>
      <c r="G420" s="53"/>
      <c r="H420" s="141">
        <f t="shared" si="17"/>
        <v>15</v>
      </c>
      <c r="I420" s="141">
        <f t="shared" si="17"/>
        <v>15</v>
      </c>
      <c r="J420" s="110">
        <f t="shared" si="15"/>
        <v>100</v>
      </c>
      <c r="K420" s="110">
        <f t="shared" si="16"/>
        <v>0</v>
      </c>
    </row>
    <row r="421" spans="2:11" ht="12.75">
      <c r="B421" s="55" t="s">
        <v>101</v>
      </c>
      <c r="C421" s="53" t="s">
        <v>82</v>
      </c>
      <c r="D421" s="53" t="s">
        <v>84</v>
      </c>
      <c r="E421" s="79" t="s">
        <v>413</v>
      </c>
      <c r="F421" s="53" t="s">
        <v>421</v>
      </c>
      <c r="G421" s="53">
        <v>2</v>
      </c>
      <c r="H421" s="141">
        <v>15</v>
      </c>
      <c r="I421" s="110">
        <v>15</v>
      </c>
      <c r="J421" s="110">
        <f t="shared" si="15"/>
        <v>100</v>
      </c>
      <c r="K421" s="110">
        <f t="shared" si="16"/>
        <v>0</v>
      </c>
    </row>
    <row r="422" spans="2:11" ht="12.75">
      <c r="B422" s="55" t="s">
        <v>400</v>
      </c>
      <c r="C422" s="53" t="s">
        <v>82</v>
      </c>
      <c r="D422" s="53" t="s">
        <v>84</v>
      </c>
      <c r="E422" s="79" t="s">
        <v>359</v>
      </c>
      <c r="F422" s="53"/>
      <c r="G422" s="53"/>
      <c r="H422" s="111">
        <v>56.4</v>
      </c>
      <c r="I422" s="110">
        <f>I423</f>
        <v>11.9</v>
      </c>
      <c r="J422" s="110">
        <f t="shared" si="15"/>
        <v>21.099290780141843</v>
      </c>
      <c r="K422" s="110">
        <f t="shared" si="16"/>
        <v>44.5</v>
      </c>
    </row>
    <row r="423" spans="2:11" ht="25.5">
      <c r="B423" s="55" t="s">
        <v>233</v>
      </c>
      <c r="C423" s="53" t="s">
        <v>82</v>
      </c>
      <c r="D423" s="53" t="s">
        <v>84</v>
      </c>
      <c r="E423" s="79" t="s">
        <v>359</v>
      </c>
      <c r="F423" s="53" t="s">
        <v>234</v>
      </c>
      <c r="G423" s="53"/>
      <c r="H423" s="111">
        <v>56.4</v>
      </c>
      <c r="I423" s="110">
        <f>I424</f>
        <v>11.9</v>
      </c>
      <c r="J423" s="110">
        <f t="shared" si="15"/>
        <v>21.099290780141843</v>
      </c>
      <c r="K423" s="110">
        <f t="shared" si="16"/>
        <v>44.5</v>
      </c>
    </row>
    <row r="424" spans="2:11" ht="12.75">
      <c r="B424" s="55" t="s">
        <v>127</v>
      </c>
      <c r="C424" s="53" t="s">
        <v>82</v>
      </c>
      <c r="D424" s="53" t="s">
        <v>84</v>
      </c>
      <c r="E424" s="79" t="s">
        <v>359</v>
      </c>
      <c r="F424" s="28">
        <v>612</v>
      </c>
      <c r="G424" s="53"/>
      <c r="H424" s="111">
        <v>56.4</v>
      </c>
      <c r="I424" s="110">
        <f>I425</f>
        <v>11.9</v>
      </c>
      <c r="J424" s="110">
        <f t="shared" si="15"/>
        <v>21.099290780141843</v>
      </c>
      <c r="K424" s="110">
        <f t="shared" si="16"/>
        <v>44.5</v>
      </c>
    </row>
    <row r="425" spans="2:11" ht="12.75">
      <c r="B425" s="55" t="s">
        <v>101</v>
      </c>
      <c r="C425" s="53" t="s">
        <v>82</v>
      </c>
      <c r="D425" s="53" t="s">
        <v>84</v>
      </c>
      <c r="E425" s="79" t="s">
        <v>359</v>
      </c>
      <c r="F425" s="28">
        <v>612</v>
      </c>
      <c r="G425" s="53">
        <v>2</v>
      </c>
      <c r="H425" s="111">
        <v>56.4</v>
      </c>
      <c r="I425" s="110">
        <v>11.9</v>
      </c>
      <c r="J425" s="110">
        <f t="shared" si="15"/>
        <v>21.099290780141843</v>
      </c>
      <c r="K425" s="110">
        <f t="shared" si="16"/>
        <v>44.5</v>
      </c>
    </row>
    <row r="426" spans="2:11" ht="25.5">
      <c r="B426" s="55" t="s">
        <v>41</v>
      </c>
      <c r="C426" s="53" t="s">
        <v>82</v>
      </c>
      <c r="D426" s="53" t="s">
        <v>84</v>
      </c>
      <c r="E426" s="79" t="s">
        <v>415</v>
      </c>
      <c r="F426" s="53"/>
      <c r="G426" s="53"/>
      <c r="H426" s="111">
        <v>311</v>
      </c>
      <c r="I426" s="110">
        <f>I427</f>
        <v>0</v>
      </c>
      <c r="J426" s="110">
        <f t="shared" si="15"/>
        <v>0</v>
      </c>
      <c r="K426" s="110">
        <f t="shared" si="16"/>
        <v>311</v>
      </c>
    </row>
    <row r="427" spans="2:11" ht="25.5">
      <c r="B427" s="55" t="s">
        <v>42</v>
      </c>
      <c r="C427" s="53" t="s">
        <v>82</v>
      </c>
      <c r="D427" s="53" t="s">
        <v>84</v>
      </c>
      <c r="E427" s="79" t="s">
        <v>416</v>
      </c>
      <c r="F427" s="53"/>
      <c r="G427" s="53"/>
      <c r="H427" s="111">
        <v>311</v>
      </c>
      <c r="I427" s="110">
        <f>I428</f>
        <v>0</v>
      </c>
      <c r="J427" s="110">
        <f t="shared" si="15"/>
        <v>0</v>
      </c>
      <c r="K427" s="110">
        <f t="shared" si="16"/>
        <v>311</v>
      </c>
    </row>
    <row r="428" spans="2:11" ht="12.75">
      <c r="B428" s="55" t="s">
        <v>538</v>
      </c>
      <c r="C428" s="53" t="s">
        <v>82</v>
      </c>
      <c r="D428" s="53" t="s">
        <v>84</v>
      </c>
      <c r="E428" s="79" t="s">
        <v>416</v>
      </c>
      <c r="F428" s="53" t="s">
        <v>358</v>
      </c>
      <c r="G428" s="53"/>
      <c r="H428" s="111">
        <v>311</v>
      </c>
      <c r="I428" s="110">
        <f>I429</f>
        <v>0</v>
      </c>
      <c r="J428" s="110">
        <f t="shared" si="15"/>
        <v>0</v>
      </c>
      <c r="K428" s="110">
        <f t="shared" si="16"/>
        <v>311</v>
      </c>
    </row>
    <row r="429" spans="2:11" ht="12.75">
      <c r="B429" s="55" t="s">
        <v>289</v>
      </c>
      <c r="C429" s="53" t="s">
        <v>82</v>
      </c>
      <c r="D429" s="53" t="s">
        <v>84</v>
      </c>
      <c r="E429" s="79" t="s">
        <v>416</v>
      </c>
      <c r="F429" s="53" t="s">
        <v>288</v>
      </c>
      <c r="G429" s="53"/>
      <c r="H429" s="111">
        <v>311</v>
      </c>
      <c r="I429" s="110">
        <f>I430</f>
        <v>0</v>
      </c>
      <c r="J429" s="110">
        <f t="shared" si="15"/>
        <v>0</v>
      </c>
      <c r="K429" s="110">
        <f t="shared" si="16"/>
        <v>311</v>
      </c>
    </row>
    <row r="430" spans="2:11" ht="12.75">
      <c r="B430" s="55" t="s">
        <v>285</v>
      </c>
      <c r="C430" s="53" t="s">
        <v>82</v>
      </c>
      <c r="D430" s="53" t="s">
        <v>84</v>
      </c>
      <c r="E430" s="79" t="s">
        <v>416</v>
      </c>
      <c r="F430" s="53" t="s">
        <v>284</v>
      </c>
      <c r="G430" s="53"/>
      <c r="H430" s="111">
        <v>311</v>
      </c>
      <c r="I430" s="110">
        <f>I431</f>
        <v>0</v>
      </c>
      <c r="J430" s="110">
        <f t="shared" si="15"/>
        <v>0</v>
      </c>
      <c r="K430" s="110">
        <f t="shared" si="16"/>
        <v>311</v>
      </c>
    </row>
    <row r="431" spans="2:11" ht="12.75">
      <c r="B431" s="55" t="s">
        <v>101</v>
      </c>
      <c r="C431" s="53" t="s">
        <v>82</v>
      </c>
      <c r="D431" s="53" t="s">
        <v>84</v>
      </c>
      <c r="E431" s="79" t="s">
        <v>416</v>
      </c>
      <c r="F431" s="53" t="s">
        <v>284</v>
      </c>
      <c r="G431" s="53">
        <v>2</v>
      </c>
      <c r="H431" s="111">
        <v>311</v>
      </c>
      <c r="I431" s="110">
        <v>0</v>
      </c>
      <c r="J431" s="110">
        <f t="shared" si="15"/>
        <v>0</v>
      </c>
      <c r="K431" s="110">
        <f t="shared" si="16"/>
        <v>311</v>
      </c>
    </row>
    <row r="432" spans="2:11" ht="25.5">
      <c r="B432" s="55" t="s">
        <v>45</v>
      </c>
      <c r="C432" s="53" t="s">
        <v>82</v>
      </c>
      <c r="D432" s="53" t="s">
        <v>84</v>
      </c>
      <c r="E432" s="79" t="s">
        <v>319</v>
      </c>
      <c r="F432" s="53"/>
      <c r="G432" s="53"/>
      <c r="H432" s="111">
        <v>115.5</v>
      </c>
      <c r="I432" s="110">
        <f>I433</f>
        <v>0</v>
      </c>
      <c r="J432" s="110">
        <f t="shared" si="15"/>
        <v>0</v>
      </c>
      <c r="K432" s="110">
        <f t="shared" si="16"/>
        <v>115.5</v>
      </c>
    </row>
    <row r="433" spans="2:11" ht="25.5">
      <c r="B433" s="55" t="s">
        <v>468</v>
      </c>
      <c r="C433" s="53" t="s">
        <v>82</v>
      </c>
      <c r="D433" s="53" t="s">
        <v>84</v>
      </c>
      <c r="E433" s="79" t="s">
        <v>360</v>
      </c>
      <c r="F433" s="53"/>
      <c r="G433" s="53"/>
      <c r="H433" s="111">
        <v>115.5</v>
      </c>
      <c r="I433" s="110">
        <f>I434</f>
        <v>0</v>
      </c>
      <c r="J433" s="110">
        <f t="shared" si="15"/>
        <v>0</v>
      </c>
      <c r="K433" s="110">
        <f t="shared" si="16"/>
        <v>115.5</v>
      </c>
    </row>
    <row r="434" spans="2:11" ht="38.25">
      <c r="B434" s="55" t="s">
        <v>5</v>
      </c>
      <c r="C434" s="53" t="s">
        <v>82</v>
      </c>
      <c r="D434" s="53" t="s">
        <v>84</v>
      </c>
      <c r="E434" s="79" t="s">
        <v>361</v>
      </c>
      <c r="F434" s="28"/>
      <c r="G434" s="53"/>
      <c r="H434" s="111">
        <v>115.5</v>
      </c>
      <c r="I434" s="110">
        <f>I435+I438+I441</f>
        <v>0</v>
      </c>
      <c r="J434" s="110">
        <f t="shared" si="15"/>
        <v>0</v>
      </c>
      <c r="K434" s="110">
        <f t="shared" si="16"/>
        <v>115.5</v>
      </c>
    </row>
    <row r="435" spans="2:11" ht="12.75">
      <c r="B435" s="59" t="s">
        <v>113</v>
      </c>
      <c r="C435" s="53" t="s">
        <v>82</v>
      </c>
      <c r="D435" s="53" t="s">
        <v>84</v>
      </c>
      <c r="E435" s="79" t="s">
        <v>361</v>
      </c>
      <c r="F435" s="53" t="s">
        <v>114</v>
      </c>
      <c r="G435" s="53"/>
      <c r="H435" s="111">
        <v>38.5</v>
      </c>
      <c r="I435" s="110">
        <f>I436</f>
        <v>0</v>
      </c>
      <c r="J435" s="110">
        <f t="shared" si="15"/>
        <v>0</v>
      </c>
      <c r="K435" s="110">
        <f t="shared" si="16"/>
        <v>38.5</v>
      </c>
    </row>
    <row r="436" spans="2:11" ht="12.75">
      <c r="B436" s="59" t="s">
        <v>115</v>
      </c>
      <c r="C436" s="53" t="s">
        <v>82</v>
      </c>
      <c r="D436" s="53" t="s">
        <v>84</v>
      </c>
      <c r="E436" s="79" t="s">
        <v>361</v>
      </c>
      <c r="F436" s="53" t="s">
        <v>116</v>
      </c>
      <c r="G436" s="53"/>
      <c r="H436" s="111">
        <v>38.5</v>
      </c>
      <c r="I436" s="110">
        <f>I437</f>
        <v>0</v>
      </c>
      <c r="J436" s="110">
        <f t="shared" si="15"/>
        <v>0</v>
      </c>
      <c r="K436" s="110">
        <f t="shared" si="16"/>
        <v>38.5</v>
      </c>
    </row>
    <row r="437" spans="2:11" ht="12.75">
      <c r="B437" s="55" t="s">
        <v>101</v>
      </c>
      <c r="C437" s="53" t="s">
        <v>82</v>
      </c>
      <c r="D437" s="53" t="s">
        <v>84</v>
      </c>
      <c r="E437" s="79" t="s">
        <v>361</v>
      </c>
      <c r="F437" s="53" t="s">
        <v>116</v>
      </c>
      <c r="G437" s="53">
        <v>2</v>
      </c>
      <c r="H437" s="111">
        <v>38.5</v>
      </c>
      <c r="I437" s="110">
        <v>0</v>
      </c>
      <c r="J437" s="110">
        <f t="shared" si="15"/>
        <v>0</v>
      </c>
      <c r="K437" s="110">
        <f t="shared" si="16"/>
        <v>38.5</v>
      </c>
    </row>
    <row r="438" spans="2:11" ht="12.75">
      <c r="B438" s="55" t="s">
        <v>538</v>
      </c>
      <c r="C438" s="53" t="s">
        <v>82</v>
      </c>
      <c r="D438" s="53" t="s">
        <v>84</v>
      </c>
      <c r="E438" s="79" t="s">
        <v>361</v>
      </c>
      <c r="F438" s="53" t="s">
        <v>358</v>
      </c>
      <c r="G438" s="53"/>
      <c r="H438" s="111">
        <v>47</v>
      </c>
      <c r="I438" s="110">
        <f>I439</f>
        <v>0</v>
      </c>
      <c r="J438" s="110">
        <f t="shared" si="15"/>
        <v>0</v>
      </c>
      <c r="K438" s="110">
        <f t="shared" si="16"/>
        <v>47</v>
      </c>
    </row>
    <row r="439" spans="2:11" ht="12.75">
      <c r="B439" s="55" t="s">
        <v>289</v>
      </c>
      <c r="C439" s="53" t="s">
        <v>82</v>
      </c>
      <c r="D439" s="53" t="s">
        <v>84</v>
      </c>
      <c r="E439" s="79" t="s">
        <v>361</v>
      </c>
      <c r="F439" s="53" t="s">
        <v>288</v>
      </c>
      <c r="G439" s="53"/>
      <c r="H439" s="111">
        <v>47</v>
      </c>
      <c r="I439" s="110">
        <f>I440</f>
        <v>0</v>
      </c>
      <c r="J439" s="110">
        <f t="shared" si="15"/>
        <v>0</v>
      </c>
      <c r="K439" s="110">
        <f t="shared" si="16"/>
        <v>47</v>
      </c>
    </row>
    <row r="440" spans="2:11" ht="12.75">
      <c r="B440" s="55" t="s">
        <v>101</v>
      </c>
      <c r="C440" s="53" t="s">
        <v>82</v>
      </c>
      <c r="D440" s="53" t="s">
        <v>84</v>
      </c>
      <c r="E440" s="79" t="s">
        <v>361</v>
      </c>
      <c r="F440" s="53" t="s">
        <v>288</v>
      </c>
      <c r="G440" s="53">
        <v>2</v>
      </c>
      <c r="H440" s="111">
        <v>47</v>
      </c>
      <c r="I440" s="110">
        <v>0</v>
      </c>
      <c r="J440" s="110">
        <f t="shared" si="15"/>
        <v>0</v>
      </c>
      <c r="K440" s="110">
        <f t="shared" si="16"/>
        <v>47</v>
      </c>
    </row>
    <row r="441" spans="2:11" ht="25.5">
      <c r="B441" s="55" t="s">
        <v>233</v>
      </c>
      <c r="C441" s="53" t="s">
        <v>82</v>
      </c>
      <c r="D441" s="53" t="s">
        <v>84</v>
      </c>
      <c r="E441" s="79" t="s">
        <v>361</v>
      </c>
      <c r="F441" s="53" t="s">
        <v>234</v>
      </c>
      <c r="G441" s="53"/>
      <c r="H441" s="111">
        <v>30</v>
      </c>
      <c r="I441" s="110">
        <f>I442</f>
        <v>0</v>
      </c>
      <c r="J441" s="110">
        <f t="shared" si="15"/>
        <v>0</v>
      </c>
      <c r="K441" s="110">
        <f t="shared" si="16"/>
        <v>30</v>
      </c>
    </row>
    <row r="442" spans="2:11" ht="12.75">
      <c r="B442" s="55" t="s">
        <v>127</v>
      </c>
      <c r="C442" s="53" t="s">
        <v>82</v>
      </c>
      <c r="D442" s="53" t="s">
        <v>84</v>
      </c>
      <c r="E442" s="79" t="s">
        <v>361</v>
      </c>
      <c r="F442" s="53" t="s">
        <v>128</v>
      </c>
      <c r="G442" s="53"/>
      <c r="H442" s="111">
        <v>30</v>
      </c>
      <c r="I442" s="110">
        <f>I443</f>
        <v>0</v>
      </c>
      <c r="J442" s="110">
        <f t="shared" si="15"/>
        <v>0</v>
      </c>
      <c r="K442" s="110">
        <f t="shared" si="16"/>
        <v>30</v>
      </c>
    </row>
    <row r="443" spans="2:11" ht="12.75">
      <c r="B443" s="55" t="s">
        <v>101</v>
      </c>
      <c r="C443" s="53" t="s">
        <v>82</v>
      </c>
      <c r="D443" s="53" t="s">
        <v>84</v>
      </c>
      <c r="E443" s="79" t="s">
        <v>361</v>
      </c>
      <c r="F443" s="53" t="s">
        <v>128</v>
      </c>
      <c r="G443" s="53">
        <v>2</v>
      </c>
      <c r="H443" s="111">
        <v>30</v>
      </c>
      <c r="I443" s="110">
        <v>0</v>
      </c>
      <c r="J443" s="110">
        <f t="shared" si="15"/>
        <v>0</v>
      </c>
      <c r="K443" s="110">
        <f t="shared" si="16"/>
        <v>30</v>
      </c>
    </row>
    <row r="444" spans="2:11" ht="12.75">
      <c r="B444" s="55" t="s">
        <v>125</v>
      </c>
      <c r="C444" s="53" t="s">
        <v>82</v>
      </c>
      <c r="D444" s="53" t="s">
        <v>85</v>
      </c>
      <c r="E444" s="53"/>
      <c r="F444" s="53"/>
      <c r="G444" s="53"/>
      <c r="H444" s="111">
        <v>11343.1</v>
      </c>
      <c r="I444" s="110">
        <f>I445</f>
        <v>730.4999999999999</v>
      </c>
      <c r="J444" s="110">
        <f t="shared" si="15"/>
        <v>6.4400384374641835</v>
      </c>
      <c r="K444" s="110">
        <f t="shared" si="16"/>
        <v>10612.6</v>
      </c>
    </row>
    <row r="445" spans="2:11" ht="12.75">
      <c r="B445" s="59" t="s">
        <v>103</v>
      </c>
      <c r="C445" s="79">
        <v>1000</v>
      </c>
      <c r="D445" s="79">
        <v>1004</v>
      </c>
      <c r="E445" s="79" t="s">
        <v>104</v>
      </c>
      <c r="F445" s="52"/>
      <c r="G445" s="52"/>
      <c r="H445" s="110">
        <v>11343.1</v>
      </c>
      <c r="I445" s="110">
        <f>I446+I450+I454+I458+I462+I466+I472</f>
        <v>730.4999999999999</v>
      </c>
      <c r="J445" s="110">
        <f t="shared" si="15"/>
        <v>6.4400384374641835</v>
      </c>
      <c r="K445" s="110">
        <f t="shared" si="16"/>
        <v>10612.6</v>
      </c>
    </row>
    <row r="446" spans="2:11" ht="25.5">
      <c r="B446" s="59" t="s">
        <v>402</v>
      </c>
      <c r="C446" s="79">
        <v>1000</v>
      </c>
      <c r="D446" s="79">
        <v>1004</v>
      </c>
      <c r="E446" s="79" t="s">
        <v>362</v>
      </c>
      <c r="F446" s="52"/>
      <c r="G446" s="52"/>
      <c r="H446" s="110">
        <v>87</v>
      </c>
      <c r="I446" s="110">
        <f>I447</f>
        <v>0</v>
      </c>
      <c r="J446" s="110">
        <f t="shared" si="15"/>
        <v>0</v>
      </c>
      <c r="K446" s="110">
        <f t="shared" si="16"/>
        <v>87</v>
      </c>
    </row>
    <row r="447" spans="2:11" ht="12.75">
      <c r="B447" s="55" t="s">
        <v>538</v>
      </c>
      <c r="C447" s="79">
        <v>1000</v>
      </c>
      <c r="D447" s="79">
        <v>1004</v>
      </c>
      <c r="E447" s="79" t="s">
        <v>362</v>
      </c>
      <c r="F447" s="53" t="s">
        <v>358</v>
      </c>
      <c r="G447" s="52"/>
      <c r="H447" s="113">
        <v>87</v>
      </c>
      <c r="I447" s="110">
        <f>I448</f>
        <v>0</v>
      </c>
      <c r="J447" s="110">
        <f t="shared" si="15"/>
        <v>0</v>
      </c>
      <c r="K447" s="110">
        <f t="shared" si="16"/>
        <v>87</v>
      </c>
    </row>
    <row r="448" spans="2:11" ht="12.75">
      <c r="B448" s="55" t="s">
        <v>168</v>
      </c>
      <c r="C448" s="79">
        <v>1000</v>
      </c>
      <c r="D448" s="79">
        <v>1004</v>
      </c>
      <c r="E448" s="79" t="s">
        <v>362</v>
      </c>
      <c r="F448" s="53" t="s">
        <v>130</v>
      </c>
      <c r="G448" s="53"/>
      <c r="H448" s="111">
        <v>87</v>
      </c>
      <c r="I448" s="110">
        <f>I449</f>
        <v>0</v>
      </c>
      <c r="J448" s="110">
        <f t="shared" si="15"/>
        <v>0</v>
      </c>
      <c r="K448" s="110">
        <f t="shared" si="16"/>
        <v>87</v>
      </c>
    </row>
    <row r="449" spans="2:11" ht="12.75">
      <c r="B449" s="55" t="s">
        <v>91</v>
      </c>
      <c r="C449" s="79">
        <v>1000</v>
      </c>
      <c r="D449" s="79">
        <v>1004</v>
      </c>
      <c r="E449" s="79" t="s">
        <v>362</v>
      </c>
      <c r="F449" s="53" t="s">
        <v>130</v>
      </c>
      <c r="G449" s="53" t="s">
        <v>97</v>
      </c>
      <c r="H449" s="111">
        <v>87</v>
      </c>
      <c r="I449" s="110">
        <v>0</v>
      </c>
      <c r="J449" s="110">
        <f t="shared" si="15"/>
        <v>0</v>
      </c>
      <c r="K449" s="110">
        <f t="shared" si="16"/>
        <v>87</v>
      </c>
    </row>
    <row r="450" spans="2:11" ht="38.25">
      <c r="B450" s="59" t="s">
        <v>401</v>
      </c>
      <c r="C450" s="79">
        <v>1000</v>
      </c>
      <c r="D450" s="79">
        <v>1004</v>
      </c>
      <c r="E450" s="60" t="s">
        <v>131</v>
      </c>
      <c r="F450" s="53"/>
      <c r="G450" s="53"/>
      <c r="H450" s="110">
        <v>6431.2</v>
      </c>
      <c r="I450" s="110">
        <f>I451</f>
        <v>0</v>
      </c>
      <c r="J450" s="110">
        <f t="shared" si="15"/>
        <v>0</v>
      </c>
      <c r="K450" s="110">
        <f t="shared" si="16"/>
        <v>6431.2</v>
      </c>
    </row>
    <row r="451" spans="2:11" ht="25.5">
      <c r="B451" s="59" t="s">
        <v>527</v>
      </c>
      <c r="C451" s="79">
        <v>1000</v>
      </c>
      <c r="D451" s="79">
        <v>1004</v>
      </c>
      <c r="E451" s="60" t="s">
        <v>131</v>
      </c>
      <c r="F451" s="53" t="s">
        <v>525</v>
      </c>
      <c r="G451" s="53"/>
      <c r="H451" s="110">
        <v>6431.2</v>
      </c>
      <c r="I451" s="110">
        <f>I452</f>
        <v>0</v>
      </c>
      <c r="J451" s="110">
        <f t="shared" si="15"/>
        <v>0</v>
      </c>
      <c r="K451" s="110">
        <f t="shared" si="16"/>
        <v>6431.2</v>
      </c>
    </row>
    <row r="452" spans="2:11" ht="25.5">
      <c r="B452" s="59" t="s">
        <v>528</v>
      </c>
      <c r="C452" s="79">
        <v>1000</v>
      </c>
      <c r="D452" s="79">
        <v>1004</v>
      </c>
      <c r="E452" s="60" t="s">
        <v>131</v>
      </c>
      <c r="F452" s="53" t="s">
        <v>526</v>
      </c>
      <c r="G452" s="53"/>
      <c r="H452" s="110">
        <v>6431.2</v>
      </c>
      <c r="I452" s="110">
        <f>I453</f>
        <v>0</v>
      </c>
      <c r="J452" s="110">
        <f t="shared" si="15"/>
        <v>0</v>
      </c>
      <c r="K452" s="110">
        <f t="shared" si="16"/>
        <v>6431.2</v>
      </c>
    </row>
    <row r="453" spans="2:11" ht="12.75">
      <c r="B453" s="55" t="s">
        <v>90</v>
      </c>
      <c r="C453" s="79">
        <v>1000</v>
      </c>
      <c r="D453" s="79">
        <v>1004</v>
      </c>
      <c r="E453" s="60" t="s">
        <v>131</v>
      </c>
      <c r="F453" s="53" t="s">
        <v>526</v>
      </c>
      <c r="G453" s="53">
        <v>3</v>
      </c>
      <c r="H453" s="110">
        <v>6431.2</v>
      </c>
      <c r="I453" s="110">
        <v>0</v>
      </c>
      <c r="J453" s="110">
        <f t="shared" si="15"/>
        <v>0</v>
      </c>
      <c r="K453" s="110">
        <f t="shared" si="16"/>
        <v>6431.2</v>
      </c>
    </row>
    <row r="454" spans="2:11" ht="41.25" customHeight="1">
      <c r="B454" s="59" t="s">
        <v>403</v>
      </c>
      <c r="C454" s="79">
        <v>1000</v>
      </c>
      <c r="D454" s="79">
        <v>1004</v>
      </c>
      <c r="E454" s="79" t="s">
        <v>363</v>
      </c>
      <c r="F454" s="52"/>
      <c r="G454" s="52"/>
      <c r="H454" s="110">
        <v>977.8</v>
      </c>
      <c r="I454" s="110">
        <f>I455</f>
        <v>162.3</v>
      </c>
      <c r="J454" s="110">
        <f t="shared" si="15"/>
        <v>16.59848639803641</v>
      </c>
      <c r="K454" s="110">
        <f t="shared" si="16"/>
        <v>815.5</v>
      </c>
    </row>
    <row r="455" spans="2:11" ht="12.75">
      <c r="B455" s="55" t="s">
        <v>538</v>
      </c>
      <c r="C455" s="79">
        <v>1000</v>
      </c>
      <c r="D455" s="79">
        <v>1004</v>
      </c>
      <c r="E455" s="79" t="s">
        <v>363</v>
      </c>
      <c r="F455" s="53" t="s">
        <v>358</v>
      </c>
      <c r="G455" s="52"/>
      <c r="H455" s="113">
        <v>977.8</v>
      </c>
      <c r="I455" s="110">
        <f>I456</f>
        <v>162.3</v>
      </c>
      <c r="J455" s="110">
        <f t="shared" si="15"/>
        <v>16.59848639803641</v>
      </c>
      <c r="K455" s="110">
        <f t="shared" si="16"/>
        <v>815.5</v>
      </c>
    </row>
    <row r="456" spans="2:11" ht="12.75">
      <c r="B456" s="55" t="s">
        <v>289</v>
      </c>
      <c r="C456" s="79">
        <v>1000</v>
      </c>
      <c r="D456" s="79">
        <v>1004</v>
      </c>
      <c r="E456" s="79" t="s">
        <v>363</v>
      </c>
      <c r="F456" s="53" t="s">
        <v>288</v>
      </c>
      <c r="G456" s="52"/>
      <c r="H456" s="113">
        <v>977.8</v>
      </c>
      <c r="I456" s="110">
        <f>I457</f>
        <v>162.3</v>
      </c>
      <c r="J456" s="110">
        <f t="shared" si="15"/>
        <v>16.59848639803641</v>
      </c>
      <c r="K456" s="110">
        <f t="shared" si="16"/>
        <v>815.5</v>
      </c>
    </row>
    <row r="457" spans="2:11" ht="12.75">
      <c r="B457" s="55" t="s">
        <v>90</v>
      </c>
      <c r="C457" s="79">
        <v>1000</v>
      </c>
      <c r="D457" s="79">
        <v>1004</v>
      </c>
      <c r="E457" s="79" t="s">
        <v>363</v>
      </c>
      <c r="F457" s="53" t="s">
        <v>288</v>
      </c>
      <c r="G457" s="53">
        <v>3</v>
      </c>
      <c r="H457" s="111">
        <v>977.8</v>
      </c>
      <c r="I457" s="110">
        <v>162.3</v>
      </c>
      <c r="J457" s="110">
        <f t="shared" si="15"/>
        <v>16.59848639803641</v>
      </c>
      <c r="K457" s="110">
        <f t="shared" si="16"/>
        <v>815.5</v>
      </c>
    </row>
    <row r="458" spans="2:11" ht="38.25">
      <c r="B458" s="55" t="s">
        <v>279</v>
      </c>
      <c r="C458" s="79">
        <v>1000</v>
      </c>
      <c r="D458" s="79">
        <v>1004</v>
      </c>
      <c r="E458" s="79" t="s">
        <v>280</v>
      </c>
      <c r="F458" s="53"/>
      <c r="G458" s="53"/>
      <c r="H458" s="111">
        <v>66.8</v>
      </c>
      <c r="I458" s="110">
        <f>I459</f>
        <v>0</v>
      </c>
      <c r="J458" s="110">
        <f t="shared" si="15"/>
        <v>0</v>
      </c>
      <c r="K458" s="110">
        <f t="shared" si="16"/>
        <v>66.8</v>
      </c>
    </row>
    <row r="459" spans="2:11" ht="25.5">
      <c r="B459" s="55" t="s">
        <v>233</v>
      </c>
      <c r="C459" s="79">
        <v>1000</v>
      </c>
      <c r="D459" s="79">
        <v>1004</v>
      </c>
      <c r="E459" s="79" t="s">
        <v>280</v>
      </c>
      <c r="F459" s="53" t="s">
        <v>234</v>
      </c>
      <c r="G459" s="52"/>
      <c r="H459" s="113">
        <v>66.8</v>
      </c>
      <c r="I459" s="110">
        <f>I460</f>
        <v>0</v>
      </c>
      <c r="J459" s="110">
        <f t="shared" si="15"/>
        <v>0</v>
      </c>
      <c r="K459" s="110">
        <f t="shared" si="16"/>
        <v>66.8</v>
      </c>
    </row>
    <row r="460" spans="2:11" ht="12.75">
      <c r="B460" s="55" t="s">
        <v>127</v>
      </c>
      <c r="C460" s="79">
        <v>1000</v>
      </c>
      <c r="D460" s="79">
        <v>1004</v>
      </c>
      <c r="E460" s="79" t="s">
        <v>280</v>
      </c>
      <c r="F460" s="53" t="s">
        <v>128</v>
      </c>
      <c r="G460" s="52"/>
      <c r="H460" s="113">
        <v>66.8</v>
      </c>
      <c r="I460" s="110">
        <f>I461</f>
        <v>0</v>
      </c>
      <c r="J460" s="110">
        <f t="shared" si="15"/>
        <v>0</v>
      </c>
      <c r="K460" s="110">
        <f t="shared" si="16"/>
        <v>66.8</v>
      </c>
    </row>
    <row r="461" spans="2:11" ht="12.75">
      <c r="B461" s="55" t="s">
        <v>90</v>
      </c>
      <c r="C461" s="79">
        <v>1000</v>
      </c>
      <c r="D461" s="79">
        <v>1004</v>
      </c>
      <c r="E461" s="79" t="s">
        <v>280</v>
      </c>
      <c r="F461" s="53" t="s">
        <v>128</v>
      </c>
      <c r="G461" s="53">
        <v>3</v>
      </c>
      <c r="H461" s="111">
        <v>66.8</v>
      </c>
      <c r="I461" s="110">
        <v>0</v>
      </c>
      <c r="J461" s="110">
        <f t="shared" si="15"/>
        <v>0</v>
      </c>
      <c r="K461" s="110">
        <f t="shared" si="16"/>
        <v>66.8</v>
      </c>
    </row>
    <row r="462" spans="2:11" ht="63.75">
      <c r="B462" s="59" t="s">
        <v>404</v>
      </c>
      <c r="C462" s="79">
        <v>1000</v>
      </c>
      <c r="D462" s="79">
        <v>1004</v>
      </c>
      <c r="E462" s="79" t="s">
        <v>364</v>
      </c>
      <c r="F462" s="52"/>
      <c r="G462" s="52"/>
      <c r="H462" s="110">
        <v>10.8</v>
      </c>
      <c r="I462" s="110">
        <f>I463</f>
        <v>0.6</v>
      </c>
      <c r="J462" s="110">
        <f aca="true" t="shared" si="18" ref="J462:J508">I462/H462*100</f>
        <v>5.555555555555555</v>
      </c>
      <c r="K462" s="110">
        <f aca="true" t="shared" si="19" ref="K462:K508">H462-I462</f>
        <v>10.200000000000001</v>
      </c>
    </row>
    <row r="463" spans="2:11" ht="12.75">
      <c r="B463" s="55" t="s">
        <v>538</v>
      </c>
      <c r="C463" s="79">
        <v>1000</v>
      </c>
      <c r="D463" s="79">
        <v>1004</v>
      </c>
      <c r="E463" s="79" t="s">
        <v>364</v>
      </c>
      <c r="F463" s="53" t="s">
        <v>358</v>
      </c>
      <c r="G463" s="53"/>
      <c r="H463" s="111">
        <v>10.8</v>
      </c>
      <c r="I463" s="110">
        <f>I464</f>
        <v>0.6</v>
      </c>
      <c r="J463" s="110">
        <f t="shared" si="18"/>
        <v>5.555555555555555</v>
      </c>
      <c r="K463" s="110">
        <f t="shared" si="19"/>
        <v>10.200000000000001</v>
      </c>
    </row>
    <row r="464" spans="2:11" ht="12.75">
      <c r="B464" s="55" t="s">
        <v>289</v>
      </c>
      <c r="C464" s="79">
        <v>1000</v>
      </c>
      <c r="D464" s="79">
        <v>1004</v>
      </c>
      <c r="E464" s="79" t="s">
        <v>364</v>
      </c>
      <c r="F464" s="53" t="s">
        <v>288</v>
      </c>
      <c r="G464" s="53"/>
      <c r="H464" s="111">
        <v>10.8</v>
      </c>
      <c r="I464" s="110">
        <f>I465</f>
        <v>0.6</v>
      </c>
      <c r="J464" s="110">
        <f t="shared" si="18"/>
        <v>5.555555555555555</v>
      </c>
      <c r="K464" s="110">
        <f t="shared" si="19"/>
        <v>10.200000000000001</v>
      </c>
    </row>
    <row r="465" spans="2:11" ht="12.75">
      <c r="B465" s="55" t="s">
        <v>90</v>
      </c>
      <c r="C465" s="79">
        <v>1000</v>
      </c>
      <c r="D465" s="79">
        <v>1004</v>
      </c>
      <c r="E465" s="79" t="s">
        <v>364</v>
      </c>
      <c r="F465" s="53" t="s">
        <v>288</v>
      </c>
      <c r="G465" s="53">
        <v>3</v>
      </c>
      <c r="H465" s="111">
        <v>10.8</v>
      </c>
      <c r="I465" s="110">
        <v>0.6</v>
      </c>
      <c r="J465" s="110">
        <f t="shared" si="18"/>
        <v>5.555555555555555</v>
      </c>
      <c r="K465" s="110">
        <f t="shared" si="19"/>
        <v>10.200000000000001</v>
      </c>
    </row>
    <row r="466" spans="2:11" ht="25.5">
      <c r="B466" s="59" t="s">
        <v>405</v>
      </c>
      <c r="C466" s="79">
        <v>1000</v>
      </c>
      <c r="D466" s="79">
        <v>1004</v>
      </c>
      <c r="E466" s="79" t="s">
        <v>365</v>
      </c>
      <c r="F466" s="52"/>
      <c r="G466" s="52"/>
      <c r="H466" s="110">
        <v>3719.5</v>
      </c>
      <c r="I466" s="110">
        <f>I467</f>
        <v>567.5999999999999</v>
      </c>
      <c r="J466" s="110">
        <f t="shared" si="18"/>
        <v>15.260115606936415</v>
      </c>
      <c r="K466" s="110">
        <f t="shared" si="19"/>
        <v>3151.9</v>
      </c>
    </row>
    <row r="467" spans="2:11" ht="12.75">
      <c r="B467" s="55" t="s">
        <v>538</v>
      </c>
      <c r="C467" s="79">
        <v>1000</v>
      </c>
      <c r="D467" s="79">
        <v>1004</v>
      </c>
      <c r="E467" s="79" t="s">
        <v>365</v>
      </c>
      <c r="F467" s="53" t="s">
        <v>358</v>
      </c>
      <c r="G467" s="53"/>
      <c r="H467" s="111">
        <v>3719.5</v>
      </c>
      <c r="I467" s="110">
        <f>I468+I470</f>
        <v>567.5999999999999</v>
      </c>
      <c r="J467" s="110">
        <f t="shared" si="18"/>
        <v>15.260115606936415</v>
      </c>
      <c r="K467" s="110">
        <f t="shared" si="19"/>
        <v>3151.9</v>
      </c>
    </row>
    <row r="468" spans="2:11" ht="12.75">
      <c r="B468" s="55" t="s">
        <v>168</v>
      </c>
      <c r="C468" s="79">
        <v>1000</v>
      </c>
      <c r="D468" s="79">
        <v>1004</v>
      </c>
      <c r="E468" s="79" t="s">
        <v>365</v>
      </c>
      <c r="F468" s="53" t="s">
        <v>130</v>
      </c>
      <c r="G468" s="53"/>
      <c r="H468" s="111">
        <f>H469</f>
        <v>2480.2</v>
      </c>
      <c r="I468" s="110">
        <f>I469</f>
        <v>346.9</v>
      </c>
      <c r="J468" s="110">
        <f t="shared" si="18"/>
        <v>13.986775260059673</v>
      </c>
      <c r="K468" s="110">
        <f t="shared" si="19"/>
        <v>2133.2999999999997</v>
      </c>
    </row>
    <row r="469" spans="2:11" ht="12.75">
      <c r="B469" s="55" t="s">
        <v>90</v>
      </c>
      <c r="C469" s="79">
        <v>1000</v>
      </c>
      <c r="D469" s="79">
        <v>1004</v>
      </c>
      <c r="E469" s="79" t="s">
        <v>365</v>
      </c>
      <c r="F469" s="53" t="s">
        <v>130</v>
      </c>
      <c r="G469" s="53">
        <v>3</v>
      </c>
      <c r="H469" s="111">
        <v>2480.2</v>
      </c>
      <c r="I469" s="110">
        <v>346.9</v>
      </c>
      <c r="J469" s="110">
        <f t="shared" si="18"/>
        <v>13.986775260059673</v>
      </c>
      <c r="K469" s="110">
        <f t="shared" si="19"/>
        <v>2133.2999999999997</v>
      </c>
    </row>
    <row r="470" spans="2:11" ht="12.75">
      <c r="B470" s="55" t="s">
        <v>289</v>
      </c>
      <c r="C470" s="79">
        <v>1000</v>
      </c>
      <c r="D470" s="79">
        <v>1004</v>
      </c>
      <c r="E470" s="79" t="s">
        <v>365</v>
      </c>
      <c r="F470" s="53" t="s">
        <v>288</v>
      </c>
      <c r="G470" s="53"/>
      <c r="H470" s="111">
        <f>H471</f>
        <v>1239.3</v>
      </c>
      <c r="I470" s="111">
        <f>I471</f>
        <v>220.7</v>
      </c>
      <c r="J470" s="110">
        <f t="shared" si="18"/>
        <v>17.808440248527393</v>
      </c>
      <c r="K470" s="110">
        <f t="shared" si="19"/>
        <v>1018.5999999999999</v>
      </c>
    </row>
    <row r="471" spans="2:11" ht="12.75">
      <c r="B471" s="55" t="s">
        <v>90</v>
      </c>
      <c r="C471" s="79">
        <v>1000</v>
      </c>
      <c r="D471" s="79">
        <v>1004</v>
      </c>
      <c r="E471" s="79" t="s">
        <v>365</v>
      </c>
      <c r="F471" s="53" t="s">
        <v>288</v>
      </c>
      <c r="G471" s="53">
        <v>3</v>
      </c>
      <c r="H471" s="111">
        <v>1239.3</v>
      </c>
      <c r="I471" s="110">
        <v>220.7</v>
      </c>
      <c r="J471" s="110">
        <f t="shared" si="18"/>
        <v>17.808440248527393</v>
      </c>
      <c r="K471" s="110">
        <f t="shared" si="19"/>
        <v>1018.5999999999999</v>
      </c>
    </row>
    <row r="472" spans="2:11" ht="38.25">
      <c r="B472" s="59" t="s">
        <v>406</v>
      </c>
      <c r="C472" s="79">
        <v>1000</v>
      </c>
      <c r="D472" s="79">
        <v>1004</v>
      </c>
      <c r="E472" s="79" t="s">
        <v>366</v>
      </c>
      <c r="F472" s="53"/>
      <c r="G472" s="53"/>
      <c r="H472" s="111">
        <v>50</v>
      </c>
      <c r="I472" s="110">
        <f>I473</f>
        <v>0</v>
      </c>
      <c r="J472" s="110">
        <f t="shared" si="18"/>
        <v>0</v>
      </c>
      <c r="K472" s="110">
        <f t="shared" si="19"/>
        <v>50</v>
      </c>
    </row>
    <row r="473" spans="2:11" ht="12.75">
      <c r="B473" s="55" t="s">
        <v>538</v>
      </c>
      <c r="C473" s="79">
        <v>1000</v>
      </c>
      <c r="D473" s="79">
        <v>1004</v>
      </c>
      <c r="E473" s="79" t="s">
        <v>366</v>
      </c>
      <c r="F473" s="53" t="s">
        <v>358</v>
      </c>
      <c r="G473" s="53"/>
      <c r="H473" s="111">
        <v>50</v>
      </c>
      <c r="I473" s="110">
        <f>I474</f>
        <v>0</v>
      </c>
      <c r="J473" s="110">
        <f t="shared" si="18"/>
        <v>0</v>
      </c>
      <c r="K473" s="110">
        <f t="shared" si="19"/>
        <v>50</v>
      </c>
    </row>
    <row r="474" spans="2:11" ht="12.75">
      <c r="B474" s="55" t="s">
        <v>168</v>
      </c>
      <c r="C474" s="79">
        <v>1000</v>
      </c>
      <c r="D474" s="79">
        <v>1004</v>
      </c>
      <c r="E474" s="79" t="s">
        <v>366</v>
      </c>
      <c r="F474" s="53" t="s">
        <v>130</v>
      </c>
      <c r="G474" s="53"/>
      <c r="H474" s="111">
        <v>50</v>
      </c>
      <c r="I474" s="110">
        <f>I475</f>
        <v>0</v>
      </c>
      <c r="J474" s="110">
        <f t="shared" si="18"/>
        <v>0</v>
      </c>
      <c r="K474" s="110">
        <f t="shared" si="19"/>
        <v>50</v>
      </c>
    </row>
    <row r="475" spans="2:11" ht="12.75">
      <c r="B475" s="55" t="s">
        <v>90</v>
      </c>
      <c r="C475" s="79">
        <v>1000</v>
      </c>
      <c r="D475" s="79">
        <v>1004</v>
      </c>
      <c r="E475" s="79" t="s">
        <v>366</v>
      </c>
      <c r="F475" s="53" t="s">
        <v>130</v>
      </c>
      <c r="G475" s="53">
        <v>3</v>
      </c>
      <c r="H475" s="111">
        <v>50</v>
      </c>
      <c r="I475" s="110">
        <v>0</v>
      </c>
      <c r="J475" s="110">
        <f t="shared" si="18"/>
        <v>0</v>
      </c>
      <c r="K475" s="110">
        <f t="shared" si="19"/>
        <v>50</v>
      </c>
    </row>
    <row r="476" spans="2:11" ht="12.75">
      <c r="B476" s="55" t="s">
        <v>471</v>
      </c>
      <c r="C476" s="53" t="s">
        <v>82</v>
      </c>
      <c r="D476" s="53" t="s">
        <v>86</v>
      </c>
      <c r="E476" s="53"/>
      <c r="F476" s="53"/>
      <c r="G476" s="53"/>
      <c r="H476" s="110">
        <v>910.8</v>
      </c>
      <c r="I476" s="110">
        <f>I477</f>
        <v>183.29999999999998</v>
      </c>
      <c r="J476" s="110">
        <f t="shared" si="18"/>
        <v>20.12516469038208</v>
      </c>
      <c r="K476" s="110">
        <f t="shared" si="19"/>
        <v>727.5</v>
      </c>
    </row>
    <row r="477" spans="2:11" ht="12.75">
      <c r="B477" s="59" t="s">
        <v>103</v>
      </c>
      <c r="C477" s="53" t="s">
        <v>82</v>
      </c>
      <c r="D477" s="53" t="s">
        <v>86</v>
      </c>
      <c r="E477" s="79" t="s">
        <v>104</v>
      </c>
      <c r="F477" s="53"/>
      <c r="G477" s="53"/>
      <c r="H477" s="110">
        <v>910.8</v>
      </c>
      <c r="I477" s="110">
        <f>I478</f>
        <v>183.29999999999998</v>
      </c>
      <c r="J477" s="110">
        <f t="shared" si="18"/>
        <v>20.12516469038208</v>
      </c>
      <c r="K477" s="110">
        <f t="shared" si="19"/>
        <v>727.5</v>
      </c>
    </row>
    <row r="478" spans="2:11" ht="25.5">
      <c r="B478" s="55" t="s">
        <v>407</v>
      </c>
      <c r="C478" s="53" t="s">
        <v>82</v>
      </c>
      <c r="D478" s="53" t="s">
        <v>86</v>
      </c>
      <c r="E478" s="53" t="s">
        <v>367</v>
      </c>
      <c r="F478" s="53"/>
      <c r="G478" s="53"/>
      <c r="H478" s="110">
        <v>910.8</v>
      </c>
      <c r="I478" s="110">
        <f>I479+I483</f>
        <v>183.29999999999998</v>
      </c>
      <c r="J478" s="110">
        <f t="shared" si="18"/>
        <v>20.12516469038208</v>
      </c>
      <c r="K478" s="110">
        <f t="shared" si="19"/>
        <v>727.5</v>
      </c>
    </row>
    <row r="479" spans="2:11" ht="38.25">
      <c r="B479" s="55" t="s">
        <v>106</v>
      </c>
      <c r="C479" s="53" t="s">
        <v>82</v>
      </c>
      <c r="D479" s="53" t="s">
        <v>86</v>
      </c>
      <c r="E479" s="53" t="s">
        <v>367</v>
      </c>
      <c r="F479" s="53" t="s">
        <v>373</v>
      </c>
      <c r="G479" s="53"/>
      <c r="H479" s="110">
        <v>698.9</v>
      </c>
      <c r="I479" s="110">
        <f>I480</f>
        <v>175.7</v>
      </c>
      <c r="J479" s="110">
        <f t="shared" si="18"/>
        <v>25.139504936328517</v>
      </c>
      <c r="K479" s="110">
        <f t="shared" si="19"/>
        <v>523.2</v>
      </c>
    </row>
    <row r="480" spans="2:11" ht="12.75">
      <c r="B480" s="55" t="s">
        <v>107</v>
      </c>
      <c r="C480" s="53" t="s">
        <v>82</v>
      </c>
      <c r="D480" s="53" t="s">
        <v>86</v>
      </c>
      <c r="E480" s="53" t="s">
        <v>367</v>
      </c>
      <c r="F480" s="53" t="s">
        <v>108</v>
      </c>
      <c r="G480" s="53"/>
      <c r="H480" s="110">
        <v>698.9</v>
      </c>
      <c r="I480" s="110">
        <f>I481+I482</f>
        <v>175.7</v>
      </c>
      <c r="J480" s="110">
        <f t="shared" si="18"/>
        <v>25.139504936328517</v>
      </c>
      <c r="K480" s="110">
        <f t="shared" si="19"/>
        <v>523.2</v>
      </c>
    </row>
    <row r="481" spans="2:11" ht="12.75">
      <c r="B481" s="55" t="s">
        <v>101</v>
      </c>
      <c r="C481" s="53" t="s">
        <v>82</v>
      </c>
      <c r="D481" s="53" t="s">
        <v>86</v>
      </c>
      <c r="E481" s="53" t="s">
        <v>367</v>
      </c>
      <c r="F481" s="53" t="s">
        <v>108</v>
      </c>
      <c r="G481" s="53" t="s">
        <v>94</v>
      </c>
      <c r="H481" s="110">
        <v>46.9</v>
      </c>
      <c r="I481" s="110">
        <v>10.7</v>
      </c>
      <c r="J481" s="110">
        <f t="shared" si="18"/>
        <v>22.81449893390192</v>
      </c>
      <c r="K481" s="110">
        <f t="shared" si="19"/>
        <v>36.2</v>
      </c>
    </row>
    <row r="482" spans="2:11" ht="12.75">
      <c r="B482" s="55" t="s">
        <v>90</v>
      </c>
      <c r="C482" s="53" t="s">
        <v>82</v>
      </c>
      <c r="D482" s="53" t="s">
        <v>86</v>
      </c>
      <c r="E482" s="53" t="s">
        <v>367</v>
      </c>
      <c r="F482" s="53" t="s">
        <v>108</v>
      </c>
      <c r="G482" s="53">
        <v>3</v>
      </c>
      <c r="H482" s="110">
        <v>652</v>
      </c>
      <c r="I482" s="110">
        <v>165</v>
      </c>
      <c r="J482" s="110">
        <f t="shared" si="18"/>
        <v>25.306748466257666</v>
      </c>
      <c r="K482" s="110">
        <f t="shared" si="19"/>
        <v>487</v>
      </c>
    </row>
    <row r="483" spans="2:11" ht="12.75">
      <c r="B483" s="59" t="s">
        <v>113</v>
      </c>
      <c r="C483" s="53" t="s">
        <v>82</v>
      </c>
      <c r="D483" s="53" t="s">
        <v>86</v>
      </c>
      <c r="E483" s="53" t="s">
        <v>367</v>
      </c>
      <c r="F483" s="53" t="s">
        <v>114</v>
      </c>
      <c r="G483" s="53"/>
      <c r="H483" s="110">
        <v>211.9</v>
      </c>
      <c r="I483" s="110">
        <f>I484</f>
        <v>7.6</v>
      </c>
      <c r="J483" s="110">
        <f t="shared" si="18"/>
        <v>3.5865974516281263</v>
      </c>
      <c r="K483" s="110">
        <f t="shared" si="19"/>
        <v>204.3</v>
      </c>
    </row>
    <row r="484" spans="2:11" ht="12.75">
      <c r="B484" s="59" t="s">
        <v>115</v>
      </c>
      <c r="C484" s="53" t="s">
        <v>82</v>
      </c>
      <c r="D484" s="53" t="s">
        <v>86</v>
      </c>
      <c r="E484" s="53" t="s">
        <v>367</v>
      </c>
      <c r="F484" s="53" t="s">
        <v>116</v>
      </c>
      <c r="G484" s="53"/>
      <c r="H484" s="110">
        <v>211.9</v>
      </c>
      <c r="I484" s="110">
        <f>I485</f>
        <v>7.6</v>
      </c>
      <c r="J484" s="110">
        <f t="shared" si="18"/>
        <v>3.5865974516281263</v>
      </c>
      <c r="K484" s="110">
        <f t="shared" si="19"/>
        <v>204.3</v>
      </c>
    </row>
    <row r="485" spans="2:11" ht="12.75">
      <c r="B485" s="55" t="s">
        <v>90</v>
      </c>
      <c r="C485" s="53" t="s">
        <v>82</v>
      </c>
      <c r="D485" s="53" t="s">
        <v>86</v>
      </c>
      <c r="E485" s="53" t="s">
        <v>367</v>
      </c>
      <c r="F485" s="53" t="s">
        <v>116</v>
      </c>
      <c r="G485" s="53">
        <v>3</v>
      </c>
      <c r="H485" s="110">
        <v>211.9</v>
      </c>
      <c r="I485" s="110">
        <v>7.6</v>
      </c>
      <c r="J485" s="110">
        <f t="shared" si="18"/>
        <v>3.5865974516281263</v>
      </c>
      <c r="K485" s="110">
        <f t="shared" si="19"/>
        <v>204.3</v>
      </c>
    </row>
    <row r="486" spans="2:11" ht="14.25" customHeight="1">
      <c r="B486" s="66" t="s">
        <v>124</v>
      </c>
      <c r="C486" s="52" t="s">
        <v>87</v>
      </c>
      <c r="D486" s="52"/>
      <c r="E486" s="52"/>
      <c r="F486" s="52"/>
      <c r="G486" s="52"/>
      <c r="H486" s="109">
        <v>106</v>
      </c>
      <c r="I486" s="109">
        <f>I488</f>
        <v>36.6</v>
      </c>
      <c r="J486" s="109">
        <f t="shared" si="18"/>
        <v>34.528301886792455</v>
      </c>
      <c r="K486" s="109">
        <f t="shared" si="19"/>
        <v>69.4</v>
      </c>
    </row>
    <row r="487" spans="2:11" ht="15.75" customHeight="1">
      <c r="B487" s="59" t="s">
        <v>101</v>
      </c>
      <c r="C487" s="28"/>
      <c r="D487" s="28"/>
      <c r="E487" s="28"/>
      <c r="F487" s="28"/>
      <c r="G487" s="28">
        <v>2</v>
      </c>
      <c r="H487" s="110">
        <v>106</v>
      </c>
      <c r="I487" s="110">
        <f>I493</f>
        <v>36.6</v>
      </c>
      <c r="J487" s="110">
        <f t="shared" si="18"/>
        <v>34.528301886792455</v>
      </c>
      <c r="K487" s="110">
        <f t="shared" si="19"/>
        <v>69.4</v>
      </c>
    </row>
    <row r="488" spans="2:11" ht="12.75">
      <c r="B488" s="55" t="s">
        <v>443</v>
      </c>
      <c r="C488" s="53" t="s">
        <v>87</v>
      </c>
      <c r="D488" s="53" t="s">
        <v>442</v>
      </c>
      <c r="E488" s="53"/>
      <c r="F488" s="53"/>
      <c r="G488" s="53"/>
      <c r="H488" s="110">
        <v>106</v>
      </c>
      <c r="I488" s="110">
        <f>I489</f>
        <v>36.6</v>
      </c>
      <c r="J488" s="110">
        <f t="shared" si="18"/>
        <v>34.528301886792455</v>
      </c>
      <c r="K488" s="110">
        <f t="shared" si="19"/>
        <v>69.4</v>
      </c>
    </row>
    <row r="489" spans="2:11" ht="25.5">
      <c r="B489" s="55" t="s">
        <v>514</v>
      </c>
      <c r="C489" s="53" t="s">
        <v>87</v>
      </c>
      <c r="D489" s="53" t="s">
        <v>442</v>
      </c>
      <c r="E489" s="53" t="s">
        <v>368</v>
      </c>
      <c r="F489" s="53"/>
      <c r="G489" s="53"/>
      <c r="H489" s="110">
        <v>106</v>
      </c>
      <c r="I489" s="110">
        <f>I490</f>
        <v>36.6</v>
      </c>
      <c r="J489" s="110">
        <f t="shared" si="18"/>
        <v>34.528301886792455</v>
      </c>
      <c r="K489" s="110">
        <f t="shared" si="19"/>
        <v>69.4</v>
      </c>
    </row>
    <row r="490" spans="2:11" ht="25.5">
      <c r="B490" s="59" t="s">
        <v>515</v>
      </c>
      <c r="C490" s="53" t="s">
        <v>87</v>
      </c>
      <c r="D490" s="53" t="s">
        <v>442</v>
      </c>
      <c r="E490" s="53" t="s">
        <v>369</v>
      </c>
      <c r="F490" s="28"/>
      <c r="G490" s="53"/>
      <c r="H490" s="110">
        <v>106</v>
      </c>
      <c r="I490" s="110">
        <f>I491</f>
        <v>36.6</v>
      </c>
      <c r="J490" s="110">
        <f t="shared" si="18"/>
        <v>34.528301886792455</v>
      </c>
      <c r="K490" s="110">
        <f t="shared" si="19"/>
        <v>69.4</v>
      </c>
    </row>
    <row r="491" spans="2:11" ht="12.75">
      <c r="B491" s="59" t="s">
        <v>113</v>
      </c>
      <c r="C491" s="53" t="s">
        <v>87</v>
      </c>
      <c r="D491" s="53" t="s">
        <v>442</v>
      </c>
      <c r="E491" s="53" t="s">
        <v>369</v>
      </c>
      <c r="F491" s="53" t="s">
        <v>114</v>
      </c>
      <c r="G491" s="53"/>
      <c r="H491" s="111">
        <v>106</v>
      </c>
      <c r="I491" s="110">
        <f>I492</f>
        <v>36.6</v>
      </c>
      <c r="J491" s="110">
        <f t="shared" si="18"/>
        <v>34.528301886792455</v>
      </c>
      <c r="K491" s="110">
        <f t="shared" si="19"/>
        <v>69.4</v>
      </c>
    </row>
    <row r="492" spans="2:11" ht="12.75">
      <c r="B492" s="59" t="s">
        <v>115</v>
      </c>
      <c r="C492" s="53" t="s">
        <v>87</v>
      </c>
      <c r="D492" s="53" t="s">
        <v>442</v>
      </c>
      <c r="E492" s="53" t="s">
        <v>369</v>
      </c>
      <c r="F492" s="53" t="s">
        <v>116</v>
      </c>
      <c r="G492" s="53"/>
      <c r="H492" s="111">
        <v>106</v>
      </c>
      <c r="I492" s="110">
        <f>I493</f>
        <v>36.6</v>
      </c>
      <c r="J492" s="110">
        <f t="shared" si="18"/>
        <v>34.528301886792455</v>
      </c>
      <c r="K492" s="110">
        <f t="shared" si="19"/>
        <v>69.4</v>
      </c>
    </row>
    <row r="493" spans="2:11" ht="12.75">
      <c r="B493" s="55" t="s">
        <v>101</v>
      </c>
      <c r="C493" s="53" t="s">
        <v>87</v>
      </c>
      <c r="D493" s="53" t="s">
        <v>442</v>
      </c>
      <c r="E493" s="53" t="s">
        <v>369</v>
      </c>
      <c r="F493" s="53" t="s">
        <v>116</v>
      </c>
      <c r="G493" s="53">
        <v>2</v>
      </c>
      <c r="H493" s="111">
        <v>106</v>
      </c>
      <c r="I493" s="110">
        <v>36.6</v>
      </c>
      <c r="J493" s="110">
        <f t="shared" si="18"/>
        <v>34.528301886792455</v>
      </c>
      <c r="K493" s="110">
        <f t="shared" si="19"/>
        <v>69.4</v>
      </c>
    </row>
    <row r="494" spans="2:11" ht="25.5">
      <c r="B494" s="66" t="s">
        <v>58</v>
      </c>
      <c r="C494" s="52" t="s">
        <v>57</v>
      </c>
      <c r="D494" s="52"/>
      <c r="E494" s="52"/>
      <c r="F494" s="52"/>
      <c r="G494" s="52"/>
      <c r="H494" s="109">
        <v>5313.4</v>
      </c>
      <c r="I494" s="109">
        <f>I497+I503</f>
        <v>827.9</v>
      </c>
      <c r="J494" s="109">
        <f t="shared" si="18"/>
        <v>15.581360334249258</v>
      </c>
      <c r="K494" s="109">
        <f t="shared" si="19"/>
        <v>4485.5</v>
      </c>
    </row>
    <row r="495" spans="2:11" ht="12.75">
      <c r="B495" s="59" t="s">
        <v>101</v>
      </c>
      <c r="C495" s="28"/>
      <c r="D495" s="28"/>
      <c r="E495" s="28"/>
      <c r="F495" s="28"/>
      <c r="G495" s="28">
        <v>2</v>
      </c>
      <c r="H495" s="110">
        <v>2000</v>
      </c>
      <c r="I495" s="110">
        <f>I508</f>
        <v>0</v>
      </c>
      <c r="J495" s="110">
        <f t="shared" si="18"/>
        <v>0</v>
      </c>
      <c r="K495" s="110">
        <f t="shared" si="19"/>
        <v>2000</v>
      </c>
    </row>
    <row r="496" spans="2:11" ht="12.75">
      <c r="B496" s="59" t="s">
        <v>90</v>
      </c>
      <c r="C496" s="28"/>
      <c r="D496" s="28"/>
      <c r="E496" s="28"/>
      <c r="F496" s="28"/>
      <c r="G496" s="28">
        <v>3</v>
      </c>
      <c r="H496" s="110">
        <v>3313.4</v>
      </c>
      <c r="I496" s="110">
        <f>I502</f>
        <v>827.9</v>
      </c>
      <c r="J496" s="110">
        <f t="shared" si="18"/>
        <v>24.986418784330294</v>
      </c>
      <c r="K496" s="110">
        <f t="shared" si="19"/>
        <v>2485.5</v>
      </c>
    </row>
    <row r="497" spans="2:11" ht="25.5">
      <c r="B497" s="55" t="s">
        <v>60</v>
      </c>
      <c r="C497" s="53" t="s">
        <v>57</v>
      </c>
      <c r="D497" s="53" t="s">
        <v>59</v>
      </c>
      <c r="E497" s="53"/>
      <c r="F497" s="53"/>
      <c r="G497" s="53"/>
      <c r="H497" s="110">
        <v>3313.4</v>
      </c>
      <c r="I497" s="110">
        <f>I498</f>
        <v>827.9</v>
      </c>
      <c r="J497" s="110">
        <f t="shared" si="18"/>
        <v>24.986418784330294</v>
      </c>
      <c r="K497" s="110">
        <f t="shared" si="19"/>
        <v>2485.5</v>
      </c>
    </row>
    <row r="498" spans="2:11" ht="12.75">
      <c r="B498" s="59" t="s">
        <v>103</v>
      </c>
      <c r="C498" s="53" t="s">
        <v>57</v>
      </c>
      <c r="D498" s="53" t="s">
        <v>59</v>
      </c>
      <c r="E498" s="53" t="s">
        <v>104</v>
      </c>
      <c r="F498" s="53"/>
      <c r="G498" s="53"/>
      <c r="H498" s="110">
        <v>3313.4</v>
      </c>
      <c r="I498" s="110">
        <f>I499</f>
        <v>827.9</v>
      </c>
      <c r="J498" s="110">
        <f t="shared" si="18"/>
        <v>24.986418784330294</v>
      </c>
      <c r="K498" s="110">
        <f t="shared" si="19"/>
        <v>2485.5</v>
      </c>
    </row>
    <row r="499" spans="2:11" ht="25.5">
      <c r="B499" s="55" t="s">
        <v>408</v>
      </c>
      <c r="C499" s="53" t="s">
        <v>57</v>
      </c>
      <c r="D499" s="53" t="s">
        <v>59</v>
      </c>
      <c r="E499" s="53" t="s">
        <v>370</v>
      </c>
      <c r="F499" s="53"/>
      <c r="G499" s="53"/>
      <c r="H499" s="110">
        <v>3313.4</v>
      </c>
      <c r="I499" s="110">
        <f>I500</f>
        <v>827.9</v>
      </c>
      <c r="J499" s="110">
        <f t="shared" si="18"/>
        <v>24.986418784330294</v>
      </c>
      <c r="K499" s="110">
        <f t="shared" si="19"/>
        <v>2485.5</v>
      </c>
    </row>
    <row r="500" spans="2:11" ht="12.75">
      <c r="B500" s="63" t="s">
        <v>422</v>
      </c>
      <c r="C500" s="53" t="s">
        <v>57</v>
      </c>
      <c r="D500" s="53" t="s">
        <v>59</v>
      </c>
      <c r="E500" s="53" t="s">
        <v>370</v>
      </c>
      <c r="F500" s="53" t="s">
        <v>226</v>
      </c>
      <c r="G500" s="53"/>
      <c r="H500" s="110">
        <v>3313.4</v>
      </c>
      <c r="I500" s="110">
        <f>I501</f>
        <v>827.9</v>
      </c>
      <c r="J500" s="110">
        <f t="shared" si="18"/>
        <v>24.986418784330294</v>
      </c>
      <c r="K500" s="110">
        <f t="shared" si="19"/>
        <v>2485.5</v>
      </c>
    </row>
    <row r="501" spans="2:11" ht="12.75">
      <c r="B501" s="63" t="s">
        <v>419</v>
      </c>
      <c r="C501" s="53" t="s">
        <v>57</v>
      </c>
      <c r="D501" s="53" t="s">
        <v>59</v>
      </c>
      <c r="E501" s="53" t="s">
        <v>370</v>
      </c>
      <c r="F501" s="53" t="s">
        <v>418</v>
      </c>
      <c r="G501" s="53"/>
      <c r="H501" s="111">
        <v>3313.4</v>
      </c>
      <c r="I501" s="110">
        <f>I502</f>
        <v>827.9</v>
      </c>
      <c r="J501" s="110">
        <f t="shared" si="18"/>
        <v>24.986418784330294</v>
      </c>
      <c r="K501" s="110">
        <f t="shared" si="19"/>
        <v>2485.5</v>
      </c>
    </row>
    <row r="502" spans="2:11" ht="12.75">
      <c r="B502" s="63" t="s">
        <v>90</v>
      </c>
      <c r="C502" s="53" t="s">
        <v>57</v>
      </c>
      <c r="D502" s="53" t="s">
        <v>59</v>
      </c>
      <c r="E502" s="53" t="s">
        <v>370</v>
      </c>
      <c r="F502" s="53" t="s">
        <v>418</v>
      </c>
      <c r="G502" s="53">
        <v>3</v>
      </c>
      <c r="H502" s="111">
        <v>3313.4</v>
      </c>
      <c r="I502" s="110">
        <v>827.9</v>
      </c>
      <c r="J502" s="110">
        <f t="shared" si="18"/>
        <v>24.986418784330294</v>
      </c>
      <c r="K502" s="110">
        <f t="shared" si="19"/>
        <v>2485.5</v>
      </c>
    </row>
    <row r="503" spans="2:11" ht="12.75">
      <c r="B503" s="55" t="s">
        <v>19</v>
      </c>
      <c r="C503" s="53" t="s">
        <v>57</v>
      </c>
      <c r="D503" s="53" t="s">
        <v>20</v>
      </c>
      <c r="E503" s="53"/>
      <c r="F503" s="53"/>
      <c r="G503" s="53"/>
      <c r="H503" s="141">
        <v>2000</v>
      </c>
      <c r="I503" s="110">
        <f>I504</f>
        <v>0</v>
      </c>
      <c r="J503" s="110">
        <f t="shared" si="18"/>
        <v>0</v>
      </c>
      <c r="K503" s="110">
        <f t="shared" si="19"/>
        <v>2000</v>
      </c>
    </row>
    <row r="504" spans="2:11" ht="12.75">
      <c r="B504" s="59" t="s">
        <v>103</v>
      </c>
      <c r="C504" s="53" t="s">
        <v>57</v>
      </c>
      <c r="D504" s="53" t="s">
        <v>20</v>
      </c>
      <c r="E504" s="53" t="s">
        <v>104</v>
      </c>
      <c r="F504" s="53"/>
      <c r="G504" s="53"/>
      <c r="H504" s="141">
        <v>2000</v>
      </c>
      <c r="I504" s="110">
        <f>I505</f>
        <v>0</v>
      </c>
      <c r="J504" s="110">
        <f t="shared" si="18"/>
        <v>0</v>
      </c>
      <c r="K504" s="110">
        <f t="shared" si="19"/>
        <v>2000</v>
      </c>
    </row>
    <row r="505" spans="2:11" ht="25.5">
      <c r="B505" s="55" t="s">
        <v>21</v>
      </c>
      <c r="C505" s="53" t="s">
        <v>57</v>
      </c>
      <c r="D505" s="53" t="s">
        <v>20</v>
      </c>
      <c r="E505" s="53" t="s">
        <v>22</v>
      </c>
      <c r="F505" s="53"/>
      <c r="G505" s="53"/>
      <c r="H505" s="141">
        <v>2000</v>
      </c>
      <c r="I505" s="110">
        <f>I506</f>
        <v>0</v>
      </c>
      <c r="J505" s="110">
        <f t="shared" si="18"/>
        <v>0</v>
      </c>
      <c r="K505" s="110">
        <f t="shared" si="19"/>
        <v>2000</v>
      </c>
    </row>
    <row r="506" spans="2:11" ht="12.75">
      <c r="B506" s="63" t="s">
        <v>422</v>
      </c>
      <c r="C506" s="53" t="s">
        <v>57</v>
      </c>
      <c r="D506" s="53" t="s">
        <v>20</v>
      </c>
      <c r="E506" s="53" t="s">
        <v>22</v>
      </c>
      <c r="F506" s="53" t="s">
        <v>226</v>
      </c>
      <c r="G506" s="53"/>
      <c r="H506" s="141">
        <v>2000</v>
      </c>
      <c r="I506" s="110">
        <f>I507</f>
        <v>0</v>
      </c>
      <c r="J506" s="110">
        <f t="shared" si="18"/>
        <v>0</v>
      </c>
      <c r="K506" s="110">
        <f t="shared" si="19"/>
        <v>2000</v>
      </c>
    </row>
    <row r="507" spans="2:11" ht="25.5">
      <c r="B507" s="63" t="s">
        <v>23</v>
      </c>
      <c r="C507" s="53" t="s">
        <v>57</v>
      </c>
      <c r="D507" s="53" t="s">
        <v>20</v>
      </c>
      <c r="E507" s="53" t="s">
        <v>22</v>
      </c>
      <c r="F507" s="53" t="s">
        <v>24</v>
      </c>
      <c r="G507" s="53"/>
      <c r="H507" s="141">
        <v>2000</v>
      </c>
      <c r="I507" s="110">
        <f>I508</f>
        <v>0</v>
      </c>
      <c r="J507" s="110">
        <f t="shared" si="18"/>
        <v>0</v>
      </c>
      <c r="K507" s="110">
        <f t="shared" si="19"/>
        <v>2000</v>
      </c>
    </row>
    <row r="508" spans="2:11" ht="12.75">
      <c r="B508" s="63" t="s">
        <v>101</v>
      </c>
      <c r="C508" s="53" t="s">
        <v>57</v>
      </c>
      <c r="D508" s="53" t="s">
        <v>20</v>
      </c>
      <c r="E508" s="53" t="s">
        <v>22</v>
      </c>
      <c r="F508" s="53" t="s">
        <v>24</v>
      </c>
      <c r="G508" s="53">
        <v>2</v>
      </c>
      <c r="H508" s="141">
        <v>2000</v>
      </c>
      <c r="I508" s="110">
        <v>0</v>
      </c>
      <c r="J508" s="110">
        <f t="shared" si="18"/>
        <v>0</v>
      </c>
      <c r="K508" s="110">
        <f t="shared" si="19"/>
        <v>2000</v>
      </c>
    </row>
    <row r="509" spans="10:11" ht="12.75">
      <c r="J509" s="139"/>
      <c r="K509" s="139"/>
    </row>
    <row r="510" spans="10:11" ht="12.75">
      <c r="J510" s="139"/>
      <c r="K510" s="139"/>
    </row>
    <row r="511" spans="10:11" ht="12.75">
      <c r="J511" s="139"/>
      <c r="K511" s="139"/>
    </row>
    <row r="512" spans="8:11" ht="12.75">
      <c r="H512" s="56"/>
      <c r="J512" s="139"/>
      <c r="K512" s="139"/>
    </row>
    <row r="513" spans="10:11" ht="12.75">
      <c r="J513" s="139"/>
      <c r="K513" s="139"/>
    </row>
    <row r="514" spans="9:11" ht="12.75">
      <c r="I514" s="139">
        <f>I207+I362+I402+I486</f>
        <v>34622.2</v>
      </c>
      <c r="J514" s="139"/>
      <c r="K514" s="139"/>
    </row>
    <row r="515" spans="10:11" ht="12.75">
      <c r="J515" s="139"/>
      <c r="K515" s="139"/>
    </row>
    <row r="516" spans="10:11" ht="12.75">
      <c r="J516" s="139"/>
      <c r="K516" s="139"/>
    </row>
    <row r="517" spans="10:11" ht="12.75">
      <c r="J517" s="139"/>
      <c r="K517" s="139"/>
    </row>
    <row r="518" spans="10:11" ht="12.75">
      <c r="J518" s="139"/>
      <c r="K518" s="139"/>
    </row>
    <row r="519" spans="10:11" ht="12.75">
      <c r="J519" s="139"/>
      <c r="K519" s="139"/>
    </row>
    <row r="520" spans="10:11" ht="12.75">
      <c r="J520" s="139"/>
      <c r="K520" s="139"/>
    </row>
    <row r="521" spans="10:11" ht="12.75">
      <c r="J521" s="139"/>
      <c r="K521" s="139"/>
    </row>
    <row r="522" spans="10:11" ht="12.75">
      <c r="J522" s="139"/>
      <c r="K522" s="139"/>
    </row>
    <row r="523" spans="10:11" ht="12.75">
      <c r="J523" s="139"/>
      <c r="K523" s="139"/>
    </row>
    <row r="524" spans="10:11" ht="12.75">
      <c r="J524" s="139"/>
      <c r="K524" s="139"/>
    </row>
    <row r="525" spans="10:11" ht="12.75">
      <c r="J525" s="139"/>
      <c r="K525" s="139"/>
    </row>
    <row r="526" spans="10:11" ht="12.75">
      <c r="J526" s="139"/>
      <c r="K526" s="139"/>
    </row>
    <row r="527" spans="10:11" ht="12.75">
      <c r="J527" s="139"/>
      <c r="K527" s="139"/>
    </row>
    <row r="528" spans="10:11" ht="12.75">
      <c r="J528" s="139"/>
      <c r="K528" s="139"/>
    </row>
    <row r="529" spans="10:11" ht="12.75">
      <c r="J529" s="139"/>
      <c r="K529" s="139"/>
    </row>
    <row r="530" spans="10:11" ht="12.75">
      <c r="J530" s="139"/>
      <c r="K530" s="139"/>
    </row>
    <row r="531" spans="10:11" ht="12.75">
      <c r="J531" s="139"/>
      <c r="K531" s="139"/>
    </row>
    <row r="532" spans="10:11" ht="12.75">
      <c r="J532" s="139"/>
      <c r="K532" s="139"/>
    </row>
    <row r="533" spans="10:11" ht="12.75">
      <c r="J533" s="139"/>
      <c r="K533" s="139"/>
    </row>
    <row r="534" spans="10:11" ht="12.75">
      <c r="J534" s="139"/>
      <c r="K534" s="139"/>
    </row>
    <row r="535" spans="10:11" ht="12.75">
      <c r="J535" s="139"/>
      <c r="K535" s="139"/>
    </row>
    <row r="536" spans="10:11" ht="12.75">
      <c r="J536" s="139"/>
      <c r="K536" s="139"/>
    </row>
    <row r="537" spans="10:11" ht="12.75">
      <c r="J537" s="139"/>
      <c r="K537" s="139"/>
    </row>
    <row r="538" spans="10:11" ht="12.75">
      <c r="J538" s="139"/>
      <c r="K538" s="139"/>
    </row>
    <row r="539" spans="10:11" ht="12.75">
      <c r="J539" s="139"/>
      <c r="K539" s="139"/>
    </row>
    <row r="540" spans="10:11" ht="12.75">
      <c r="J540" s="139"/>
      <c r="K540" s="139"/>
    </row>
    <row r="541" spans="10:11" ht="12.75">
      <c r="J541" s="139"/>
      <c r="K541" s="139"/>
    </row>
    <row r="542" spans="10:11" ht="12.75">
      <c r="J542" s="139"/>
      <c r="K542" s="139"/>
    </row>
    <row r="543" spans="10:11" ht="12.75">
      <c r="J543" s="139"/>
      <c r="K543" s="139"/>
    </row>
    <row r="544" spans="10:11" ht="12.75">
      <c r="J544" s="139"/>
      <c r="K544" s="139"/>
    </row>
    <row r="545" spans="10:11" ht="12.75">
      <c r="J545" s="139"/>
      <c r="K545" s="139"/>
    </row>
    <row r="546" spans="10:11" ht="12.75">
      <c r="J546" s="139"/>
      <c r="K546" s="139"/>
    </row>
    <row r="547" spans="10:11" ht="12.75">
      <c r="J547" s="139"/>
      <c r="K547" s="139"/>
    </row>
    <row r="548" spans="10:11" ht="12.75">
      <c r="J548" s="139"/>
      <c r="K548" s="139"/>
    </row>
    <row r="549" spans="10:11" ht="12.75">
      <c r="J549" s="139"/>
      <c r="K549" s="139"/>
    </row>
    <row r="550" spans="10:11" ht="12.75">
      <c r="J550" s="139"/>
      <c r="K550" s="139"/>
    </row>
    <row r="551" spans="10:11" ht="12.75">
      <c r="J551" s="139"/>
      <c r="K551" s="139"/>
    </row>
    <row r="552" spans="10:11" ht="12.75">
      <c r="J552" s="139"/>
      <c r="K552" s="139"/>
    </row>
    <row r="553" spans="10:11" ht="12.75">
      <c r="J553" s="139"/>
      <c r="K553" s="139"/>
    </row>
    <row r="554" spans="10:11" ht="12.75">
      <c r="J554" s="139"/>
      <c r="K554" s="139"/>
    </row>
    <row r="555" spans="10:11" ht="12.75">
      <c r="J555" s="139"/>
      <c r="K555" s="139"/>
    </row>
    <row r="556" spans="10:11" ht="12.75">
      <c r="J556" s="139"/>
      <c r="K556" s="139"/>
    </row>
    <row r="557" spans="10:11" ht="12.75">
      <c r="J557" s="139"/>
      <c r="K557" s="139"/>
    </row>
    <row r="558" spans="10:11" ht="12.75">
      <c r="J558" s="139"/>
      <c r="K558" s="139"/>
    </row>
    <row r="559" spans="10:11" ht="12.75">
      <c r="J559" s="139"/>
      <c r="K559" s="139"/>
    </row>
    <row r="560" spans="10:11" ht="12.75">
      <c r="J560" s="139"/>
      <c r="K560" s="139"/>
    </row>
    <row r="561" spans="10:11" ht="12.75">
      <c r="J561" s="139"/>
      <c r="K561" s="139"/>
    </row>
    <row r="562" spans="10:11" ht="12.75">
      <c r="J562" s="139"/>
      <c r="K562" s="139"/>
    </row>
    <row r="563" spans="10:11" ht="12.75">
      <c r="J563" s="139"/>
      <c r="K563" s="139"/>
    </row>
    <row r="564" spans="10:11" ht="12.75">
      <c r="J564" s="139"/>
      <c r="K564" s="139"/>
    </row>
    <row r="565" spans="10:11" ht="12.75">
      <c r="J565" s="139"/>
      <c r="K565" s="139"/>
    </row>
    <row r="566" spans="10:11" ht="12.75">
      <c r="J566" s="139"/>
      <c r="K566" s="139"/>
    </row>
    <row r="567" spans="10:11" ht="12.75">
      <c r="J567" s="139"/>
      <c r="K567" s="139"/>
    </row>
    <row r="568" spans="10:11" ht="12.75">
      <c r="J568" s="139"/>
      <c r="K568" s="139"/>
    </row>
    <row r="569" spans="10:11" ht="12.75">
      <c r="J569" s="139"/>
      <c r="K569" s="139"/>
    </row>
    <row r="570" spans="10:11" ht="12.75">
      <c r="J570" s="139"/>
      <c r="K570" s="139"/>
    </row>
    <row r="571" spans="10:11" ht="12.75">
      <c r="J571" s="139"/>
      <c r="K571" s="139"/>
    </row>
    <row r="572" spans="10:11" ht="12.75">
      <c r="J572" s="139"/>
      <c r="K572" s="139"/>
    </row>
    <row r="573" spans="10:11" ht="12.75">
      <c r="J573" s="139"/>
      <c r="K573" s="139"/>
    </row>
    <row r="574" spans="10:11" ht="12.75">
      <c r="J574" s="139"/>
      <c r="K574" s="139"/>
    </row>
    <row r="575" spans="10:11" ht="12.75">
      <c r="J575" s="139"/>
      <c r="K575" s="139"/>
    </row>
    <row r="576" spans="10:11" ht="12.75">
      <c r="J576" s="139"/>
      <c r="K576" s="139"/>
    </row>
    <row r="577" spans="10:11" ht="12.75">
      <c r="J577" s="139"/>
      <c r="K577" s="139"/>
    </row>
    <row r="578" spans="10:11" ht="12.75">
      <c r="J578" s="139"/>
      <c r="K578" s="139"/>
    </row>
    <row r="579" spans="10:11" ht="12.75">
      <c r="J579" s="139"/>
      <c r="K579" s="139"/>
    </row>
    <row r="580" spans="10:11" ht="12.75">
      <c r="J580" s="139"/>
      <c r="K580" s="139"/>
    </row>
    <row r="581" spans="10:11" ht="12.75">
      <c r="J581" s="139"/>
      <c r="K581" s="139"/>
    </row>
    <row r="582" spans="10:11" ht="12.75">
      <c r="J582" s="139"/>
      <c r="K582" s="139"/>
    </row>
    <row r="583" spans="10:11" ht="12.75">
      <c r="J583" s="139"/>
      <c r="K583" s="139"/>
    </row>
    <row r="584" spans="10:11" ht="12.75">
      <c r="J584" s="139"/>
      <c r="K584" s="139"/>
    </row>
    <row r="585" spans="10:11" ht="12.75">
      <c r="J585" s="139"/>
      <c r="K585" s="139"/>
    </row>
    <row r="586" spans="10:11" ht="12.75">
      <c r="J586" s="139"/>
      <c r="K586" s="139"/>
    </row>
    <row r="587" spans="10:11" ht="12.75">
      <c r="J587" s="139"/>
      <c r="K587" s="139"/>
    </row>
    <row r="588" spans="10:11" ht="12.75">
      <c r="J588" s="139"/>
      <c r="K588" s="139"/>
    </row>
    <row r="589" spans="10:11" ht="12.75">
      <c r="J589" s="139"/>
      <c r="K589" s="139"/>
    </row>
    <row r="590" spans="10:11" ht="12.75">
      <c r="J590" s="139"/>
      <c r="K590" s="139"/>
    </row>
    <row r="591" spans="10:11" ht="12.75">
      <c r="J591" s="139"/>
      <c r="K591" s="139"/>
    </row>
    <row r="592" spans="10:11" ht="12.75">
      <c r="J592" s="139"/>
      <c r="K592" s="139"/>
    </row>
    <row r="593" spans="10:11" ht="12.75">
      <c r="J593" s="139"/>
      <c r="K593" s="139"/>
    </row>
    <row r="594" spans="10:11" ht="12.75">
      <c r="J594" s="139"/>
      <c r="K594" s="139"/>
    </row>
    <row r="595" spans="10:11" ht="12.75">
      <c r="J595" s="139"/>
      <c r="K595" s="139"/>
    </row>
    <row r="596" spans="10:11" ht="12.75">
      <c r="J596" s="139"/>
      <c r="K596" s="139"/>
    </row>
    <row r="597" spans="10:11" ht="12.75">
      <c r="J597" s="139"/>
      <c r="K597" s="139"/>
    </row>
    <row r="598" spans="10:11" ht="12.75">
      <c r="J598" s="139"/>
      <c r="K598" s="139"/>
    </row>
    <row r="599" spans="10:11" ht="12.75">
      <c r="J599" s="139"/>
      <c r="K599" s="139"/>
    </row>
    <row r="600" spans="10:11" ht="12.75">
      <c r="J600" s="139"/>
      <c r="K600" s="139"/>
    </row>
    <row r="601" spans="10:11" ht="12.75">
      <c r="J601" s="139"/>
      <c r="K601" s="139"/>
    </row>
    <row r="602" spans="10:11" ht="12.75">
      <c r="J602" s="139"/>
      <c r="K602" s="139"/>
    </row>
    <row r="603" spans="10:11" ht="12.75">
      <c r="J603" s="139"/>
      <c r="K603" s="139"/>
    </row>
    <row r="604" spans="10:11" ht="12.75">
      <c r="J604" s="139"/>
      <c r="K604" s="139"/>
    </row>
    <row r="605" spans="10:11" ht="12.75">
      <c r="J605" s="139"/>
      <c r="K605" s="139"/>
    </row>
    <row r="606" spans="10:11" ht="12.75">
      <c r="J606" s="139"/>
      <c r="K606" s="139"/>
    </row>
    <row r="607" spans="10:11" ht="12.75">
      <c r="J607" s="139"/>
      <c r="K607" s="139"/>
    </row>
    <row r="608" spans="10:11" ht="12.75">
      <c r="J608" s="139"/>
      <c r="K608" s="139"/>
    </row>
    <row r="609" spans="10:11" ht="12.75">
      <c r="J609" s="139"/>
      <c r="K609" s="139"/>
    </row>
    <row r="610" spans="10:11" ht="12.75">
      <c r="J610" s="139"/>
      <c r="K610" s="139"/>
    </row>
    <row r="611" spans="10:11" ht="12.75">
      <c r="J611" s="139"/>
      <c r="K611" s="139"/>
    </row>
    <row r="612" spans="10:11" ht="12.75">
      <c r="J612" s="139"/>
      <c r="K612" s="139"/>
    </row>
    <row r="613" spans="10:11" ht="12.75">
      <c r="J613" s="139"/>
      <c r="K613" s="139"/>
    </row>
    <row r="614" spans="10:11" ht="12.75">
      <c r="J614" s="139"/>
      <c r="K614" s="139"/>
    </row>
    <row r="615" spans="10:11" ht="12.75">
      <c r="J615" s="139"/>
      <c r="K615" s="139"/>
    </row>
    <row r="616" spans="10:11" ht="12.75">
      <c r="J616" s="139"/>
      <c r="K616" s="139"/>
    </row>
    <row r="617" spans="10:11" ht="12.75">
      <c r="J617" s="139"/>
      <c r="K617" s="139"/>
    </row>
    <row r="618" spans="10:11" ht="12.75">
      <c r="J618" s="139"/>
      <c r="K618" s="139"/>
    </row>
    <row r="619" spans="10:11" ht="12.75">
      <c r="J619" s="139"/>
      <c r="K619" s="139"/>
    </row>
    <row r="620" spans="10:11" ht="12.75">
      <c r="J620" s="139"/>
      <c r="K620" s="139"/>
    </row>
    <row r="621" spans="10:11" ht="12.75">
      <c r="J621" s="139"/>
      <c r="K621" s="139"/>
    </row>
    <row r="622" spans="10:11" ht="12.75">
      <c r="J622" s="139"/>
      <c r="K622" s="139"/>
    </row>
    <row r="623" spans="10:11" ht="12.75">
      <c r="J623" s="139"/>
      <c r="K623" s="139"/>
    </row>
    <row r="624" spans="10:11" ht="12.75">
      <c r="J624" s="139"/>
      <c r="K624" s="139"/>
    </row>
    <row r="625" spans="10:11" ht="12.75">
      <c r="J625" s="139"/>
      <c r="K625" s="139"/>
    </row>
    <row r="626" spans="10:11" ht="12.75">
      <c r="J626" s="139"/>
      <c r="K626" s="139"/>
    </row>
    <row r="627" spans="10:11" ht="12.75">
      <c r="J627" s="139"/>
      <c r="K627" s="139"/>
    </row>
    <row r="628" spans="10:11" ht="12.75">
      <c r="J628" s="139"/>
      <c r="K628" s="139"/>
    </row>
    <row r="629" spans="10:11" ht="12.75">
      <c r="J629" s="139"/>
      <c r="K629" s="139"/>
    </row>
    <row r="630" spans="10:11" ht="12.75">
      <c r="J630" s="139"/>
      <c r="K630" s="139"/>
    </row>
    <row r="631" spans="10:11" ht="12.75">
      <c r="J631" s="139"/>
      <c r="K631" s="139"/>
    </row>
    <row r="632" spans="10:11" ht="12.75">
      <c r="J632" s="139"/>
      <c r="K632" s="139"/>
    </row>
    <row r="633" spans="10:11" ht="12.75">
      <c r="J633" s="139"/>
      <c r="K633" s="139"/>
    </row>
    <row r="634" spans="10:11" ht="12.75">
      <c r="J634" s="139"/>
      <c r="K634" s="139"/>
    </row>
    <row r="635" spans="10:11" ht="12.75">
      <c r="J635" s="139"/>
      <c r="K635" s="139"/>
    </row>
    <row r="636" spans="10:11" ht="12.75">
      <c r="J636" s="139"/>
      <c r="K636" s="139"/>
    </row>
    <row r="637" spans="10:11" ht="12.75">
      <c r="J637" s="139"/>
      <c r="K637" s="139"/>
    </row>
    <row r="638" spans="10:11" ht="12.75">
      <c r="J638" s="139"/>
      <c r="K638" s="139"/>
    </row>
  </sheetData>
  <sheetProtection/>
  <autoFilter ref="B8:G508"/>
  <mergeCells count="2">
    <mergeCell ref="B7:G7"/>
    <mergeCell ref="B6:K6"/>
  </mergeCells>
  <printOptions/>
  <pageMargins left="0.84" right="0.2" top="0.57" bottom="0.27" header="0.2" footer="0.2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B2:L567"/>
  <sheetViews>
    <sheetView zoomScalePageLayoutView="0" workbookViewId="0" topLeftCell="A1">
      <selection activeCell="I24" sqref="I24"/>
    </sheetView>
  </sheetViews>
  <sheetFormatPr defaultColWidth="9.00390625" defaultRowHeight="12.75"/>
  <cols>
    <col min="1" max="1" width="9.125" style="49" customWidth="1"/>
    <col min="2" max="2" width="92.125" style="62" customWidth="1"/>
    <col min="3" max="3" width="4.25390625" style="68" customWidth="1"/>
    <col min="4" max="4" width="5.125" style="49" customWidth="1"/>
    <col min="5" max="5" width="5.25390625" style="49" customWidth="1"/>
    <col min="6" max="6" width="10.25390625" style="49" customWidth="1"/>
    <col min="7" max="7" width="7.125" style="49" customWidth="1"/>
    <col min="8" max="8" width="3.375" style="49" customWidth="1"/>
    <col min="9" max="9" width="13.75390625" style="49" customWidth="1"/>
    <col min="10" max="10" width="12.75390625" style="49" customWidth="1"/>
    <col min="11" max="11" width="13.00390625" style="49" customWidth="1"/>
    <col min="12" max="12" width="17.375" style="49" customWidth="1"/>
    <col min="13" max="16384" width="9.125" style="49" customWidth="1"/>
  </cols>
  <sheetData>
    <row r="2" spans="4:12" ht="12.75">
      <c r="D2" s="47"/>
      <c r="E2" s="47"/>
      <c r="F2" s="47"/>
      <c r="G2" s="47"/>
      <c r="H2" s="47"/>
      <c r="I2" s="48"/>
      <c r="L2" s="96" t="s">
        <v>202</v>
      </c>
    </row>
    <row r="3" spans="3:12" ht="12.75" customHeight="1">
      <c r="C3" s="69"/>
      <c r="E3" s="50"/>
      <c r="F3" s="50"/>
      <c r="G3" s="50"/>
      <c r="H3" s="50"/>
      <c r="I3" s="105"/>
      <c r="L3" s="105" t="s">
        <v>129</v>
      </c>
    </row>
    <row r="4" spans="3:12" ht="12.75" customHeight="1">
      <c r="C4" s="69"/>
      <c r="E4" s="50"/>
      <c r="F4" s="50"/>
      <c r="G4" s="50"/>
      <c r="H4" s="50"/>
      <c r="I4" s="105"/>
      <c r="L4" s="105" t="s">
        <v>241</v>
      </c>
    </row>
    <row r="5" spans="2:8" ht="12.75">
      <c r="B5" s="70"/>
      <c r="C5" s="71"/>
      <c r="D5" s="51"/>
      <c r="E5" s="51"/>
      <c r="F5" s="51"/>
      <c r="G5" s="51"/>
      <c r="H5" s="51"/>
    </row>
    <row r="6" spans="2:12" ht="12.75">
      <c r="B6" s="263" t="s">
        <v>552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</row>
    <row r="7" spans="2:8" ht="12.75">
      <c r="B7" s="262"/>
      <c r="C7" s="262"/>
      <c r="D7" s="262"/>
      <c r="E7" s="262"/>
      <c r="F7" s="262"/>
      <c r="G7" s="262"/>
      <c r="H7" s="262"/>
    </row>
    <row r="8" spans="2:12" ht="59.25" customHeight="1">
      <c r="B8" s="72" t="s">
        <v>456</v>
      </c>
      <c r="C8" s="73" t="s">
        <v>169</v>
      </c>
      <c r="D8" s="28" t="s">
        <v>99</v>
      </c>
      <c r="E8" s="28" t="s">
        <v>63</v>
      </c>
      <c r="F8" s="28" t="s">
        <v>88</v>
      </c>
      <c r="G8" s="28" t="s">
        <v>472</v>
      </c>
      <c r="H8" s="29" t="s">
        <v>89</v>
      </c>
      <c r="I8" s="8" t="s">
        <v>237</v>
      </c>
      <c r="J8" s="8" t="s">
        <v>238</v>
      </c>
      <c r="K8" s="8" t="s">
        <v>239</v>
      </c>
      <c r="L8" s="8" t="s">
        <v>255</v>
      </c>
    </row>
    <row r="9" spans="2:12" ht="12.75">
      <c r="B9" s="57" t="s">
        <v>100</v>
      </c>
      <c r="C9" s="74"/>
      <c r="D9" s="58"/>
      <c r="E9" s="58"/>
      <c r="F9" s="58"/>
      <c r="G9" s="58"/>
      <c r="H9" s="58"/>
      <c r="I9" s="109">
        <v>179850.7</v>
      </c>
      <c r="J9" s="109">
        <f>J14+J30+J185+J228+J278+J296</f>
        <v>41184.700000000004</v>
      </c>
      <c r="K9" s="109">
        <f>J9/I9*100</f>
        <v>22.899382654612964</v>
      </c>
      <c r="L9" s="109">
        <f>I9-J9</f>
        <v>138666</v>
      </c>
    </row>
    <row r="10" spans="2:12" ht="12.75">
      <c r="B10" s="57" t="s">
        <v>98</v>
      </c>
      <c r="C10" s="74"/>
      <c r="D10" s="58"/>
      <c r="E10" s="58"/>
      <c r="F10" s="58"/>
      <c r="G10" s="58"/>
      <c r="H10" s="58">
        <v>1</v>
      </c>
      <c r="I10" s="109">
        <v>2779</v>
      </c>
      <c r="J10" s="109">
        <f>J31+J279</f>
        <v>600.9</v>
      </c>
      <c r="K10" s="109">
        <f aca="true" t="shared" si="0" ref="K10:K73">J10/I10*100</f>
        <v>21.622885930190716</v>
      </c>
      <c r="L10" s="109">
        <f aca="true" t="shared" si="1" ref="L10:L73">I10-J10</f>
        <v>2178.1</v>
      </c>
    </row>
    <row r="11" spans="2:12" ht="12.75">
      <c r="B11" s="57" t="s">
        <v>101</v>
      </c>
      <c r="C11" s="74"/>
      <c r="D11" s="58"/>
      <c r="E11" s="58"/>
      <c r="F11" s="58"/>
      <c r="G11" s="58"/>
      <c r="H11" s="58">
        <v>2</v>
      </c>
      <c r="I11" s="109">
        <v>76976.4</v>
      </c>
      <c r="J11" s="109">
        <f>J15+J32+J186+J229+J280+J297</f>
        <v>19210.9</v>
      </c>
      <c r="K11" s="109">
        <f t="shared" si="0"/>
        <v>24.956869897786856</v>
      </c>
      <c r="L11" s="109">
        <f t="shared" si="1"/>
        <v>57765.49999999999</v>
      </c>
    </row>
    <row r="12" spans="2:12" ht="12.75">
      <c r="B12" s="57" t="s">
        <v>90</v>
      </c>
      <c r="C12" s="74"/>
      <c r="D12" s="58"/>
      <c r="E12" s="58"/>
      <c r="F12" s="58"/>
      <c r="G12" s="58"/>
      <c r="H12" s="58">
        <v>3</v>
      </c>
      <c r="I12" s="109">
        <v>92438.9</v>
      </c>
      <c r="J12" s="109">
        <f>J16+J33+J230+J298</f>
        <v>20393.499999999996</v>
      </c>
      <c r="K12" s="109">
        <f t="shared" si="0"/>
        <v>22.061599607957252</v>
      </c>
      <c r="L12" s="109">
        <f t="shared" si="1"/>
        <v>72045.4</v>
      </c>
    </row>
    <row r="13" spans="2:12" ht="12.75">
      <c r="B13" s="57" t="s">
        <v>91</v>
      </c>
      <c r="C13" s="74"/>
      <c r="D13" s="58"/>
      <c r="E13" s="58"/>
      <c r="F13" s="58"/>
      <c r="G13" s="58"/>
      <c r="H13" s="58">
        <v>4</v>
      </c>
      <c r="I13" s="109">
        <v>7656.4</v>
      </c>
      <c r="J13" s="109">
        <f>J34+J231+J299</f>
        <v>979.4000000000001</v>
      </c>
      <c r="K13" s="109">
        <f t="shared" si="0"/>
        <v>12.791912648241995</v>
      </c>
      <c r="L13" s="109">
        <f t="shared" si="1"/>
        <v>6677</v>
      </c>
    </row>
    <row r="14" spans="2:12" ht="17.25" customHeight="1">
      <c r="B14" s="75" t="s">
        <v>177</v>
      </c>
      <c r="C14" s="76">
        <v>163</v>
      </c>
      <c r="D14" s="58"/>
      <c r="E14" s="58"/>
      <c r="F14" s="58"/>
      <c r="G14" s="58"/>
      <c r="H14" s="28"/>
      <c r="I14" s="109">
        <v>6531.2</v>
      </c>
      <c r="J14" s="109">
        <f>J17+J23</f>
        <v>83.3</v>
      </c>
      <c r="K14" s="109">
        <f t="shared" si="0"/>
        <v>1.2754164625183733</v>
      </c>
      <c r="L14" s="109">
        <f t="shared" si="1"/>
        <v>6447.9</v>
      </c>
    </row>
    <row r="15" spans="2:12" ht="12.75">
      <c r="B15" s="59" t="s">
        <v>101</v>
      </c>
      <c r="C15" s="74"/>
      <c r="D15" s="58"/>
      <c r="E15" s="58"/>
      <c r="F15" s="58"/>
      <c r="G15" s="58"/>
      <c r="H15" s="28">
        <v>2</v>
      </c>
      <c r="I15" s="110">
        <v>100</v>
      </c>
      <c r="J15" s="110">
        <f>J22</f>
        <v>83.3</v>
      </c>
      <c r="K15" s="110">
        <f t="shared" si="0"/>
        <v>83.3</v>
      </c>
      <c r="L15" s="110">
        <f t="shared" si="1"/>
        <v>16.700000000000003</v>
      </c>
    </row>
    <row r="16" spans="2:12" ht="12.75">
      <c r="B16" s="59" t="s">
        <v>90</v>
      </c>
      <c r="C16" s="74"/>
      <c r="D16" s="58"/>
      <c r="E16" s="58"/>
      <c r="F16" s="58"/>
      <c r="G16" s="58"/>
      <c r="H16" s="28">
        <v>3</v>
      </c>
      <c r="I16" s="110">
        <v>6431.2</v>
      </c>
      <c r="J16" s="110">
        <f>J29</f>
        <v>0</v>
      </c>
      <c r="K16" s="110">
        <f t="shared" si="0"/>
        <v>0</v>
      </c>
      <c r="L16" s="110">
        <f t="shared" si="1"/>
        <v>6431.2</v>
      </c>
    </row>
    <row r="17" spans="2:12" ht="12.75">
      <c r="B17" s="55" t="s">
        <v>457</v>
      </c>
      <c r="C17" s="77"/>
      <c r="D17" s="53" t="s">
        <v>64</v>
      </c>
      <c r="E17" s="53"/>
      <c r="F17" s="53"/>
      <c r="G17" s="53"/>
      <c r="H17" s="53"/>
      <c r="I17" s="110">
        <v>100</v>
      </c>
      <c r="J17" s="110">
        <f>J18</f>
        <v>83.3</v>
      </c>
      <c r="K17" s="110">
        <f t="shared" si="0"/>
        <v>83.3</v>
      </c>
      <c r="L17" s="110">
        <f t="shared" si="1"/>
        <v>16.700000000000003</v>
      </c>
    </row>
    <row r="18" spans="2:12" ht="12.75">
      <c r="B18" s="59" t="s">
        <v>459</v>
      </c>
      <c r="C18" s="77"/>
      <c r="D18" s="53" t="s">
        <v>64</v>
      </c>
      <c r="E18" s="53" t="s">
        <v>52</v>
      </c>
      <c r="F18" s="53"/>
      <c r="G18" s="53"/>
      <c r="H18" s="53"/>
      <c r="I18" s="110">
        <v>100</v>
      </c>
      <c r="J18" s="110">
        <f>J19</f>
        <v>83.3</v>
      </c>
      <c r="K18" s="110">
        <f t="shared" si="0"/>
        <v>83.3</v>
      </c>
      <c r="L18" s="110">
        <f t="shared" si="1"/>
        <v>16.700000000000003</v>
      </c>
    </row>
    <row r="19" spans="2:12" ht="25.5">
      <c r="B19" s="55" t="s">
        <v>135</v>
      </c>
      <c r="C19" s="77"/>
      <c r="D19" s="53" t="s">
        <v>64</v>
      </c>
      <c r="E19" s="53" t="s">
        <v>52</v>
      </c>
      <c r="F19" s="53" t="s">
        <v>215</v>
      </c>
      <c r="G19" s="53"/>
      <c r="H19" s="53"/>
      <c r="I19" s="110">
        <v>100</v>
      </c>
      <c r="J19" s="110">
        <f>J20</f>
        <v>83.3</v>
      </c>
      <c r="K19" s="110">
        <f t="shared" si="0"/>
        <v>83.3</v>
      </c>
      <c r="L19" s="110">
        <f t="shared" si="1"/>
        <v>16.700000000000003</v>
      </c>
    </row>
    <row r="20" spans="2:12" ht="12.75">
      <c r="B20" s="59" t="s">
        <v>113</v>
      </c>
      <c r="C20" s="78"/>
      <c r="D20" s="53" t="s">
        <v>64</v>
      </c>
      <c r="E20" s="53" t="s">
        <v>52</v>
      </c>
      <c r="F20" s="53" t="s">
        <v>215</v>
      </c>
      <c r="G20" s="53" t="s">
        <v>114</v>
      </c>
      <c r="H20" s="53"/>
      <c r="I20" s="110">
        <v>100</v>
      </c>
      <c r="J20" s="110">
        <f>J21</f>
        <v>83.3</v>
      </c>
      <c r="K20" s="110">
        <f t="shared" si="0"/>
        <v>83.3</v>
      </c>
      <c r="L20" s="110">
        <f t="shared" si="1"/>
        <v>16.700000000000003</v>
      </c>
    </row>
    <row r="21" spans="2:12" ht="12.75">
      <c r="B21" s="59" t="s">
        <v>115</v>
      </c>
      <c r="C21" s="78"/>
      <c r="D21" s="53" t="s">
        <v>64</v>
      </c>
      <c r="E21" s="53" t="s">
        <v>52</v>
      </c>
      <c r="F21" s="53" t="s">
        <v>215</v>
      </c>
      <c r="G21" s="53" t="s">
        <v>116</v>
      </c>
      <c r="H21" s="53"/>
      <c r="I21" s="110">
        <v>100</v>
      </c>
      <c r="J21" s="110">
        <f>J22</f>
        <v>83.3</v>
      </c>
      <c r="K21" s="110">
        <f t="shared" si="0"/>
        <v>83.3</v>
      </c>
      <c r="L21" s="110">
        <f t="shared" si="1"/>
        <v>16.700000000000003</v>
      </c>
    </row>
    <row r="22" spans="2:12" ht="12.75">
      <c r="B22" s="55" t="s">
        <v>101</v>
      </c>
      <c r="C22" s="78"/>
      <c r="D22" s="53" t="s">
        <v>64</v>
      </c>
      <c r="E22" s="53" t="s">
        <v>52</v>
      </c>
      <c r="F22" s="53" t="s">
        <v>215</v>
      </c>
      <c r="G22" s="53" t="s">
        <v>116</v>
      </c>
      <c r="H22" s="53">
        <v>2</v>
      </c>
      <c r="I22" s="110">
        <v>100</v>
      </c>
      <c r="J22" s="110">
        <v>83.3</v>
      </c>
      <c r="K22" s="110">
        <f t="shared" si="0"/>
        <v>83.3</v>
      </c>
      <c r="L22" s="110">
        <f t="shared" si="1"/>
        <v>16.700000000000003</v>
      </c>
    </row>
    <row r="23" spans="2:12" ht="12.75">
      <c r="B23" s="55" t="s">
        <v>469</v>
      </c>
      <c r="C23" s="77"/>
      <c r="D23" s="53" t="s">
        <v>82</v>
      </c>
      <c r="E23" s="53"/>
      <c r="F23" s="53"/>
      <c r="G23" s="53"/>
      <c r="H23" s="53"/>
      <c r="I23" s="110">
        <v>6431.2</v>
      </c>
      <c r="J23" s="110">
        <f aca="true" t="shared" si="2" ref="J23:J28">J24</f>
        <v>0</v>
      </c>
      <c r="K23" s="110">
        <f t="shared" si="0"/>
        <v>0</v>
      </c>
      <c r="L23" s="110">
        <f t="shared" si="1"/>
        <v>6431.2</v>
      </c>
    </row>
    <row r="24" spans="2:12" ht="12.75">
      <c r="B24" s="55" t="s">
        <v>125</v>
      </c>
      <c r="C24" s="80"/>
      <c r="D24" s="53" t="s">
        <v>82</v>
      </c>
      <c r="E24" s="53" t="s">
        <v>85</v>
      </c>
      <c r="F24" s="53"/>
      <c r="G24" s="53"/>
      <c r="H24" s="53"/>
      <c r="I24" s="110">
        <v>6431.2</v>
      </c>
      <c r="J24" s="110">
        <f t="shared" si="2"/>
        <v>0</v>
      </c>
      <c r="K24" s="110">
        <f t="shared" si="0"/>
        <v>0</v>
      </c>
      <c r="L24" s="110">
        <f t="shared" si="1"/>
        <v>6431.2</v>
      </c>
    </row>
    <row r="25" spans="2:12" ht="12.75">
      <c r="B25" s="59" t="s">
        <v>103</v>
      </c>
      <c r="C25" s="81"/>
      <c r="D25" s="79">
        <v>1000</v>
      </c>
      <c r="E25" s="79">
        <v>1004</v>
      </c>
      <c r="F25" s="79" t="s">
        <v>104</v>
      </c>
      <c r="G25" s="52"/>
      <c r="H25" s="52"/>
      <c r="I25" s="110">
        <v>6431.2</v>
      </c>
      <c r="J25" s="110">
        <f t="shared" si="2"/>
        <v>0</v>
      </c>
      <c r="K25" s="110">
        <f t="shared" si="0"/>
        <v>0</v>
      </c>
      <c r="L25" s="110">
        <f t="shared" si="1"/>
        <v>6431.2</v>
      </c>
    </row>
    <row r="26" spans="2:12" ht="38.25">
      <c r="B26" s="59" t="s">
        <v>401</v>
      </c>
      <c r="C26" s="78"/>
      <c r="D26" s="79">
        <v>1000</v>
      </c>
      <c r="E26" s="79">
        <v>1004</v>
      </c>
      <c r="F26" s="60" t="s">
        <v>131</v>
      </c>
      <c r="G26" s="53"/>
      <c r="H26" s="53"/>
      <c r="I26" s="110">
        <v>6431.2</v>
      </c>
      <c r="J26" s="110">
        <f t="shared" si="2"/>
        <v>0</v>
      </c>
      <c r="K26" s="110">
        <f t="shared" si="0"/>
        <v>0</v>
      </c>
      <c r="L26" s="110">
        <f t="shared" si="1"/>
        <v>6431.2</v>
      </c>
    </row>
    <row r="27" spans="2:12" ht="25.5">
      <c r="B27" s="59" t="s">
        <v>527</v>
      </c>
      <c r="C27" s="78"/>
      <c r="D27" s="79">
        <v>1000</v>
      </c>
      <c r="E27" s="79">
        <v>1004</v>
      </c>
      <c r="F27" s="60" t="s">
        <v>131</v>
      </c>
      <c r="G27" s="53" t="s">
        <v>525</v>
      </c>
      <c r="H27" s="53"/>
      <c r="I27" s="110">
        <v>6431.2</v>
      </c>
      <c r="J27" s="110">
        <f t="shared" si="2"/>
        <v>0</v>
      </c>
      <c r="K27" s="110">
        <f t="shared" si="0"/>
        <v>0</v>
      </c>
      <c r="L27" s="110">
        <f t="shared" si="1"/>
        <v>6431.2</v>
      </c>
    </row>
    <row r="28" spans="2:12" ht="25.5">
      <c r="B28" s="59" t="s">
        <v>528</v>
      </c>
      <c r="C28" s="78"/>
      <c r="D28" s="79">
        <v>1000</v>
      </c>
      <c r="E28" s="79">
        <v>1004</v>
      </c>
      <c r="F28" s="60" t="s">
        <v>131</v>
      </c>
      <c r="G28" s="53" t="s">
        <v>526</v>
      </c>
      <c r="H28" s="53"/>
      <c r="I28" s="110">
        <v>6431.2</v>
      </c>
      <c r="J28" s="110">
        <f t="shared" si="2"/>
        <v>0</v>
      </c>
      <c r="K28" s="110">
        <f t="shared" si="0"/>
        <v>0</v>
      </c>
      <c r="L28" s="110">
        <f t="shared" si="1"/>
        <v>6431.2</v>
      </c>
    </row>
    <row r="29" spans="2:12" ht="12.75">
      <c r="B29" s="114" t="s">
        <v>90</v>
      </c>
      <c r="C29" s="246"/>
      <c r="D29" s="244">
        <v>1000</v>
      </c>
      <c r="E29" s="244">
        <v>1004</v>
      </c>
      <c r="F29" s="247" t="s">
        <v>131</v>
      </c>
      <c r="G29" s="242" t="s">
        <v>526</v>
      </c>
      <c r="H29" s="242">
        <v>3</v>
      </c>
      <c r="I29" s="245">
        <v>6431.2</v>
      </c>
      <c r="J29" s="245">
        <v>0</v>
      </c>
      <c r="K29" s="245">
        <f t="shared" si="0"/>
        <v>0</v>
      </c>
      <c r="L29" s="245">
        <f t="shared" si="1"/>
        <v>6431.2</v>
      </c>
    </row>
    <row r="30" spans="2:12" ht="12.75">
      <c r="B30" s="66" t="s">
        <v>507</v>
      </c>
      <c r="C30" s="82" t="s">
        <v>186</v>
      </c>
      <c r="D30" s="52"/>
      <c r="E30" s="53"/>
      <c r="F30" s="53"/>
      <c r="G30" s="53"/>
      <c r="H30" s="53"/>
      <c r="I30" s="109">
        <v>34895.6</v>
      </c>
      <c r="J30" s="109">
        <f>J35+J86+J93+J100+J113+J130+J143+J168</f>
        <v>5948.900000000001</v>
      </c>
      <c r="K30" s="109">
        <f t="shared" si="0"/>
        <v>17.04770802049542</v>
      </c>
      <c r="L30" s="109">
        <f t="shared" si="1"/>
        <v>28946.699999999997</v>
      </c>
    </row>
    <row r="31" spans="2:12" ht="12.75">
      <c r="B31" s="59" t="s">
        <v>98</v>
      </c>
      <c r="C31" s="82"/>
      <c r="D31" s="52"/>
      <c r="E31" s="53"/>
      <c r="F31" s="53"/>
      <c r="G31" s="53"/>
      <c r="H31" s="53" t="s">
        <v>93</v>
      </c>
      <c r="I31" s="110">
        <v>880.4</v>
      </c>
      <c r="J31" s="110">
        <f>J153</f>
        <v>138</v>
      </c>
      <c r="K31" s="110">
        <f t="shared" si="0"/>
        <v>15.674693321217628</v>
      </c>
      <c r="L31" s="110">
        <f t="shared" si="1"/>
        <v>742.4</v>
      </c>
    </row>
    <row r="32" spans="2:12" ht="12.75">
      <c r="B32" s="59" t="s">
        <v>101</v>
      </c>
      <c r="C32" s="77"/>
      <c r="D32" s="52"/>
      <c r="E32" s="53"/>
      <c r="F32" s="53"/>
      <c r="G32" s="53"/>
      <c r="H32" s="28">
        <v>2</v>
      </c>
      <c r="I32" s="110">
        <v>25977.5</v>
      </c>
      <c r="J32" s="110">
        <f>J41+J44+J47+J51+J57+J65+J73+J76+J79+J85+J92+J99+J106+J112+J119+J123+J129+J134+J136+J142+J154+J156+J162+J167+J174+J184</f>
        <v>5510.099999999999</v>
      </c>
      <c r="K32" s="110">
        <f t="shared" si="0"/>
        <v>21.211048022327013</v>
      </c>
      <c r="L32" s="110">
        <f t="shared" si="1"/>
        <v>20467.4</v>
      </c>
    </row>
    <row r="33" spans="2:12" ht="12.75">
      <c r="B33" s="59" t="s">
        <v>90</v>
      </c>
      <c r="C33" s="77"/>
      <c r="D33" s="52"/>
      <c r="E33" s="53"/>
      <c r="F33" s="53"/>
      <c r="G33" s="53"/>
      <c r="H33" s="28">
        <v>3</v>
      </c>
      <c r="I33" s="110">
        <v>2000.1</v>
      </c>
      <c r="J33" s="110">
        <f>J58+J61+J66+J69+J149</f>
        <v>300.79999999999995</v>
      </c>
      <c r="K33" s="110">
        <f t="shared" si="0"/>
        <v>15.039248037598119</v>
      </c>
      <c r="L33" s="110">
        <f t="shared" si="1"/>
        <v>1699.3</v>
      </c>
    </row>
    <row r="34" spans="2:12" ht="12.75">
      <c r="B34" s="59" t="s">
        <v>91</v>
      </c>
      <c r="C34" s="77"/>
      <c r="D34" s="52"/>
      <c r="E34" s="53"/>
      <c r="F34" s="53"/>
      <c r="G34" s="53"/>
      <c r="H34" s="28">
        <v>4</v>
      </c>
      <c r="I34" s="110">
        <v>6037.6</v>
      </c>
      <c r="J34" s="110">
        <f>J180</f>
        <v>0</v>
      </c>
      <c r="K34" s="110">
        <f t="shared" si="0"/>
        <v>0</v>
      </c>
      <c r="L34" s="110">
        <f t="shared" si="1"/>
        <v>6037.6</v>
      </c>
    </row>
    <row r="35" spans="2:12" ht="12.75">
      <c r="B35" s="55" t="s">
        <v>457</v>
      </c>
      <c r="C35" s="77"/>
      <c r="D35" s="53" t="s">
        <v>64</v>
      </c>
      <c r="E35" s="53"/>
      <c r="F35" s="53"/>
      <c r="G35" s="53"/>
      <c r="H35" s="53"/>
      <c r="I35" s="110">
        <v>13543.9</v>
      </c>
      <c r="J35" s="110">
        <f>J36+J52</f>
        <v>2985.7999999999997</v>
      </c>
      <c r="K35" s="110">
        <f t="shared" si="0"/>
        <v>22.045348828623954</v>
      </c>
      <c r="L35" s="110">
        <f t="shared" si="1"/>
        <v>10558.1</v>
      </c>
    </row>
    <row r="36" spans="2:12" ht="25.5">
      <c r="B36" s="59" t="s">
        <v>117</v>
      </c>
      <c r="C36" s="81"/>
      <c r="D36" s="53" t="s">
        <v>64</v>
      </c>
      <c r="E36" s="53" t="s">
        <v>67</v>
      </c>
      <c r="F36" s="79"/>
      <c r="G36" s="53"/>
      <c r="H36" s="53"/>
      <c r="I36" s="110">
        <v>12697.6</v>
      </c>
      <c r="J36" s="110">
        <f>J37</f>
        <v>2839.3999999999996</v>
      </c>
      <c r="K36" s="110">
        <f t="shared" si="0"/>
        <v>22.361706149193544</v>
      </c>
      <c r="L36" s="110">
        <f t="shared" si="1"/>
        <v>9858.2</v>
      </c>
    </row>
    <row r="37" spans="2:12" ht="12.75">
      <c r="B37" s="55" t="s">
        <v>103</v>
      </c>
      <c r="C37" s="80"/>
      <c r="D37" s="53" t="s">
        <v>64</v>
      </c>
      <c r="E37" s="53" t="s">
        <v>67</v>
      </c>
      <c r="F37" s="79" t="s">
        <v>104</v>
      </c>
      <c r="G37" s="53"/>
      <c r="H37" s="53"/>
      <c r="I37" s="110">
        <v>12682.6</v>
      </c>
      <c r="J37" s="110">
        <f>J38</f>
        <v>2839.3999999999996</v>
      </c>
      <c r="K37" s="110">
        <f t="shared" si="0"/>
        <v>22.388153848579943</v>
      </c>
      <c r="L37" s="110">
        <f t="shared" si="1"/>
        <v>9843.2</v>
      </c>
    </row>
    <row r="38" spans="2:12" ht="12.75">
      <c r="B38" s="55" t="s">
        <v>111</v>
      </c>
      <c r="C38" s="80"/>
      <c r="D38" s="53" t="s">
        <v>64</v>
      </c>
      <c r="E38" s="53" t="s">
        <v>67</v>
      </c>
      <c r="F38" s="79" t="s">
        <v>112</v>
      </c>
      <c r="G38" s="53"/>
      <c r="H38" s="53"/>
      <c r="I38" s="110">
        <v>12682.6</v>
      </c>
      <c r="J38" s="110">
        <f>J39+J42+J45</f>
        <v>2839.3999999999996</v>
      </c>
      <c r="K38" s="110">
        <f t="shared" si="0"/>
        <v>22.388153848579943</v>
      </c>
      <c r="L38" s="110">
        <f t="shared" si="1"/>
        <v>9843.2</v>
      </c>
    </row>
    <row r="39" spans="2:12" ht="38.25">
      <c r="B39" s="55" t="s">
        <v>106</v>
      </c>
      <c r="C39" s="80"/>
      <c r="D39" s="53" t="s">
        <v>64</v>
      </c>
      <c r="E39" s="53" t="s">
        <v>67</v>
      </c>
      <c r="F39" s="79" t="s">
        <v>112</v>
      </c>
      <c r="G39" s="53" t="s">
        <v>373</v>
      </c>
      <c r="H39" s="53"/>
      <c r="I39" s="110">
        <v>9973.1</v>
      </c>
      <c r="J39" s="110">
        <f>J40</f>
        <v>2257.6</v>
      </c>
      <c r="K39" s="110">
        <f t="shared" si="0"/>
        <v>22.63689324282319</v>
      </c>
      <c r="L39" s="110">
        <f t="shared" si="1"/>
        <v>7715.5</v>
      </c>
    </row>
    <row r="40" spans="2:12" ht="12.75">
      <c r="B40" s="55" t="s">
        <v>107</v>
      </c>
      <c r="C40" s="80"/>
      <c r="D40" s="53" t="s">
        <v>64</v>
      </c>
      <c r="E40" s="53" t="s">
        <v>67</v>
      </c>
      <c r="F40" s="79" t="s">
        <v>112</v>
      </c>
      <c r="G40" s="53" t="s">
        <v>108</v>
      </c>
      <c r="H40" s="53"/>
      <c r="I40" s="110">
        <v>9973.1</v>
      </c>
      <c r="J40" s="110">
        <f>J41</f>
        <v>2257.6</v>
      </c>
      <c r="K40" s="110">
        <f t="shared" si="0"/>
        <v>22.63689324282319</v>
      </c>
      <c r="L40" s="110">
        <f t="shared" si="1"/>
        <v>7715.5</v>
      </c>
    </row>
    <row r="41" spans="2:12" ht="12.75">
      <c r="B41" s="55" t="s">
        <v>101</v>
      </c>
      <c r="C41" s="80"/>
      <c r="D41" s="53" t="s">
        <v>64</v>
      </c>
      <c r="E41" s="53" t="s">
        <v>67</v>
      </c>
      <c r="F41" s="79" t="s">
        <v>112</v>
      </c>
      <c r="G41" s="53" t="s">
        <v>108</v>
      </c>
      <c r="H41" s="53">
        <v>2</v>
      </c>
      <c r="I41" s="110">
        <v>9973.1</v>
      </c>
      <c r="J41" s="110">
        <v>2257.6</v>
      </c>
      <c r="K41" s="110">
        <f t="shared" si="0"/>
        <v>22.63689324282319</v>
      </c>
      <c r="L41" s="110">
        <f t="shared" si="1"/>
        <v>7715.5</v>
      </c>
    </row>
    <row r="42" spans="2:12" ht="12.75">
      <c r="B42" s="59" t="s">
        <v>113</v>
      </c>
      <c r="C42" s="78"/>
      <c r="D42" s="53" t="s">
        <v>64</v>
      </c>
      <c r="E42" s="53" t="s">
        <v>67</v>
      </c>
      <c r="F42" s="79" t="s">
        <v>112</v>
      </c>
      <c r="G42" s="53" t="s">
        <v>114</v>
      </c>
      <c r="H42" s="53"/>
      <c r="I42" s="110">
        <v>2696.5</v>
      </c>
      <c r="J42" s="110">
        <f>J43</f>
        <v>578.1</v>
      </c>
      <c r="K42" s="110">
        <f t="shared" si="0"/>
        <v>21.438902280734286</v>
      </c>
      <c r="L42" s="110">
        <f t="shared" si="1"/>
        <v>2118.4</v>
      </c>
    </row>
    <row r="43" spans="2:12" ht="12.75">
      <c r="B43" s="59" t="s">
        <v>115</v>
      </c>
      <c r="C43" s="78"/>
      <c r="D43" s="53" t="s">
        <v>64</v>
      </c>
      <c r="E43" s="53" t="s">
        <v>67</v>
      </c>
      <c r="F43" s="79" t="s">
        <v>112</v>
      </c>
      <c r="G43" s="53" t="s">
        <v>116</v>
      </c>
      <c r="H43" s="53"/>
      <c r="I43" s="110">
        <v>2696.5</v>
      </c>
      <c r="J43" s="110">
        <f>J44</f>
        <v>578.1</v>
      </c>
      <c r="K43" s="110">
        <f t="shared" si="0"/>
        <v>21.438902280734286</v>
      </c>
      <c r="L43" s="110">
        <f t="shared" si="1"/>
        <v>2118.4</v>
      </c>
    </row>
    <row r="44" spans="2:12" ht="12.75">
      <c r="B44" s="55" t="s">
        <v>101</v>
      </c>
      <c r="C44" s="80"/>
      <c r="D44" s="53" t="s">
        <v>64</v>
      </c>
      <c r="E44" s="53" t="s">
        <v>67</v>
      </c>
      <c r="F44" s="79" t="s">
        <v>112</v>
      </c>
      <c r="G44" s="53" t="s">
        <v>116</v>
      </c>
      <c r="H44" s="53">
        <v>2</v>
      </c>
      <c r="I44" s="110">
        <v>2696.5</v>
      </c>
      <c r="J44" s="110">
        <v>578.1</v>
      </c>
      <c r="K44" s="110">
        <f t="shared" si="0"/>
        <v>21.438902280734286</v>
      </c>
      <c r="L44" s="110">
        <f t="shared" si="1"/>
        <v>2118.4</v>
      </c>
    </row>
    <row r="45" spans="2:12" ht="12.75">
      <c r="B45" s="59" t="s">
        <v>118</v>
      </c>
      <c r="C45" s="78"/>
      <c r="D45" s="53" t="s">
        <v>64</v>
      </c>
      <c r="E45" s="53" t="s">
        <v>67</v>
      </c>
      <c r="F45" s="79" t="s">
        <v>112</v>
      </c>
      <c r="G45" s="53" t="s">
        <v>186</v>
      </c>
      <c r="H45" s="53"/>
      <c r="I45" s="110">
        <v>13</v>
      </c>
      <c r="J45" s="110">
        <f>J46</f>
        <v>3.7</v>
      </c>
      <c r="K45" s="110">
        <f t="shared" si="0"/>
        <v>28.46153846153846</v>
      </c>
      <c r="L45" s="110">
        <f t="shared" si="1"/>
        <v>9.3</v>
      </c>
    </row>
    <row r="46" spans="2:12" ht="12.75">
      <c r="B46" s="59" t="s">
        <v>119</v>
      </c>
      <c r="C46" s="78"/>
      <c r="D46" s="53" t="s">
        <v>64</v>
      </c>
      <c r="E46" s="53" t="s">
        <v>67</v>
      </c>
      <c r="F46" s="79" t="s">
        <v>112</v>
      </c>
      <c r="G46" s="53" t="s">
        <v>120</v>
      </c>
      <c r="H46" s="53"/>
      <c r="I46" s="110">
        <v>13</v>
      </c>
      <c r="J46" s="110">
        <f>J47</f>
        <v>3.7</v>
      </c>
      <c r="K46" s="110">
        <f t="shared" si="0"/>
        <v>28.46153846153846</v>
      </c>
      <c r="L46" s="110">
        <f t="shared" si="1"/>
        <v>9.3</v>
      </c>
    </row>
    <row r="47" spans="2:12" ht="12.75">
      <c r="B47" s="55" t="s">
        <v>101</v>
      </c>
      <c r="C47" s="80"/>
      <c r="D47" s="53" t="s">
        <v>64</v>
      </c>
      <c r="E47" s="53" t="s">
        <v>67</v>
      </c>
      <c r="F47" s="79" t="s">
        <v>112</v>
      </c>
      <c r="G47" s="53" t="s">
        <v>120</v>
      </c>
      <c r="H47" s="53">
        <v>2</v>
      </c>
      <c r="I47" s="110">
        <v>13</v>
      </c>
      <c r="J47" s="110">
        <v>3.7</v>
      </c>
      <c r="K47" s="110">
        <f t="shared" si="0"/>
        <v>28.46153846153846</v>
      </c>
      <c r="L47" s="110">
        <f t="shared" si="1"/>
        <v>9.3</v>
      </c>
    </row>
    <row r="48" spans="2:12" ht="18.75" customHeight="1">
      <c r="B48" s="63" t="s">
        <v>275</v>
      </c>
      <c r="C48" s="80"/>
      <c r="D48" s="53" t="s">
        <v>64</v>
      </c>
      <c r="E48" s="53" t="s">
        <v>67</v>
      </c>
      <c r="F48" s="53" t="s">
        <v>276</v>
      </c>
      <c r="G48" s="53"/>
      <c r="H48" s="53"/>
      <c r="I48" s="110">
        <v>15</v>
      </c>
      <c r="J48" s="110">
        <f>J49</f>
        <v>0</v>
      </c>
      <c r="K48" s="110">
        <f t="shared" si="0"/>
        <v>0</v>
      </c>
      <c r="L48" s="110">
        <f t="shared" si="1"/>
        <v>15</v>
      </c>
    </row>
    <row r="49" spans="2:12" ht="25.5">
      <c r="B49" s="55" t="s">
        <v>277</v>
      </c>
      <c r="C49" s="80"/>
      <c r="D49" s="53" t="s">
        <v>64</v>
      </c>
      <c r="E49" s="53" t="s">
        <v>67</v>
      </c>
      <c r="F49" s="53" t="s">
        <v>278</v>
      </c>
      <c r="G49" s="53"/>
      <c r="H49" s="53"/>
      <c r="I49" s="110">
        <v>15</v>
      </c>
      <c r="J49" s="110">
        <f>J50</f>
        <v>0</v>
      </c>
      <c r="K49" s="110">
        <f t="shared" si="0"/>
        <v>0</v>
      </c>
      <c r="L49" s="110">
        <f t="shared" si="1"/>
        <v>15</v>
      </c>
    </row>
    <row r="50" spans="2:12" ht="12.75">
      <c r="B50" s="59" t="s">
        <v>113</v>
      </c>
      <c r="C50" s="80"/>
      <c r="D50" s="53" t="s">
        <v>64</v>
      </c>
      <c r="E50" s="53" t="s">
        <v>67</v>
      </c>
      <c r="F50" s="53" t="s">
        <v>278</v>
      </c>
      <c r="G50" s="53" t="s">
        <v>114</v>
      </c>
      <c r="H50" s="53"/>
      <c r="I50" s="110">
        <v>15</v>
      </c>
      <c r="J50" s="110">
        <f>J51</f>
        <v>0</v>
      </c>
      <c r="K50" s="110">
        <f t="shared" si="0"/>
        <v>0</v>
      </c>
      <c r="L50" s="110">
        <f t="shared" si="1"/>
        <v>15</v>
      </c>
    </row>
    <row r="51" spans="2:12" ht="12.75">
      <c r="B51" s="55" t="s">
        <v>101</v>
      </c>
      <c r="C51" s="80"/>
      <c r="D51" s="53" t="s">
        <v>64</v>
      </c>
      <c r="E51" s="53" t="s">
        <v>67</v>
      </c>
      <c r="F51" s="53" t="s">
        <v>278</v>
      </c>
      <c r="G51" s="53" t="s">
        <v>116</v>
      </c>
      <c r="H51" s="53" t="s">
        <v>94</v>
      </c>
      <c r="I51" s="110">
        <v>15</v>
      </c>
      <c r="J51" s="110">
        <v>0</v>
      </c>
      <c r="K51" s="110">
        <f t="shared" si="0"/>
        <v>0</v>
      </c>
      <c r="L51" s="110">
        <f t="shared" si="1"/>
        <v>15</v>
      </c>
    </row>
    <row r="52" spans="2:12" ht="12.75">
      <c r="B52" s="59" t="s">
        <v>459</v>
      </c>
      <c r="C52" s="78"/>
      <c r="D52" s="53" t="s">
        <v>64</v>
      </c>
      <c r="E52" s="53" t="s">
        <v>52</v>
      </c>
      <c r="F52" s="79"/>
      <c r="G52" s="53"/>
      <c r="H52" s="53"/>
      <c r="I52" s="110">
        <v>846.3</v>
      </c>
      <c r="J52" s="110">
        <f>J53+J80</f>
        <v>146.39999999999998</v>
      </c>
      <c r="K52" s="110">
        <f t="shared" si="0"/>
        <v>17.298830202056006</v>
      </c>
      <c r="L52" s="110">
        <f t="shared" si="1"/>
        <v>699.9</v>
      </c>
    </row>
    <row r="53" spans="2:12" ht="12.75">
      <c r="B53" s="59" t="s">
        <v>103</v>
      </c>
      <c r="C53" s="78"/>
      <c r="D53" s="53" t="s">
        <v>64</v>
      </c>
      <c r="E53" s="53" t="s">
        <v>52</v>
      </c>
      <c r="F53" s="79" t="s">
        <v>104</v>
      </c>
      <c r="G53" s="53"/>
      <c r="H53" s="53"/>
      <c r="I53" s="110">
        <v>810.3</v>
      </c>
      <c r="J53" s="110">
        <f>J54+J62+J70</f>
        <v>146.39999999999998</v>
      </c>
      <c r="K53" s="110">
        <f t="shared" si="0"/>
        <v>18.06738245094409</v>
      </c>
      <c r="L53" s="110">
        <f t="shared" si="1"/>
        <v>663.9</v>
      </c>
    </row>
    <row r="54" spans="2:12" ht="38.25">
      <c r="B54" s="59" t="s">
        <v>209</v>
      </c>
      <c r="C54" s="78"/>
      <c r="D54" s="53" t="s">
        <v>64</v>
      </c>
      <c r="E54" s="53" t="s">
        <v>52</v>
      </c>
      <c r="F54" s="73" t="s">
        <v>210</v>
      </c>
      <c r="G54" s="53"/>
      <c r="H54" s="53"/>
      <c r="I54" s="110">
        <v>261.9</v>
      </c>
      <c r="J54" s="110">
        <f>J55+J59</f>
        <v>41.99999999999999</v>
      </c>
      <c r="K54" s="110">
        <f t="shared" si="0"/>
        <v>16.036655211912944</v>
      </c>
      <c r="L54" s="110">
        <f t="shared" si="1"/>
        <v>219.89999999999998</v>
      </c>
    </row>
    <row r="55" spans="2:12" ht="38.25">
      <c r="B55" s="55" t="s">
        <v>106</v>
      </c>
      <c r="C55" s="80"/>
      <c r="D55" s="53" t="s">
        <v>64</v>
      </c>
      <c r="E55" s="53" t="s">
        <v>52</v>
      </c>
      <c r="F55" s="73" t="s">
        <v>210</v>
      </c>
      <c r="G55" s="53" t="s">
        <v>373</v>
      </c>
      <c r="H55" s="53"/>
      <c r="I55" s="110">
        <v>251.8</v>
      </c>
      <c r="J55" s="110">
        <f>J56</f>
        <v>39.199999999999996</v>
      </c>
      <c r="K55" s="110">
        <f t="shared" si="0"/>
        <v>15.567911040508337</v>
      </c>
      <c r="L55" s="110">
        <f t="shared" si="1"/>
        <v>212.60000000000002</v>
      </c>
    </row>
    <row r="56" spans="2:12" ht="12.75">
      <c r="B56" s="55" t="s">
        <v>107</v>
      </c>
      <c r="C56" s="80"/>
      <c r="D56" s="53" t="s">
        <v>64</v>
      </c>
      <c r="E56" s="53" t="s">
        <v>52</v>
      </c>
      <c r="F56" s="73" t="s">
        <v>210</v>
      </c>
      <c r="G56" s="53" t="s">
        <v>108</v>
      </c>
      <c r="H56" s="53"/>
      <c r="I56" s="110">
        <v>251.8</v>
      </c>
      <c r="J56" s="110">
        <f>J57+J58</f>
        <v>39.199999999999996</v>
      </c>
      <c r="K56" s="110">
        <f t="shared" si="0"/>
        <v>15.567911040508337</v>
      </c>
      <c r="L56" s="110">
        <f t="shared" si="1"/>
        <v>212.60000000000002</v>
      </c>
    </row>
    <row r="57" spans="2:12" ht="12.75">
      <c r="B57" s="55" t="s">
        <v>101</v>
      </c>
      <c r="C57" s="80"/>
      <c r="D57" s="53" t="s">
        <v>64</v>
      </c>
      <c r="E57" s="53" t="s">
        <v>52</v>
      </c>
      <c r="F57" s="73" t="s">
        <v>210</v>
      </c>
      <c r="G57" s="53" t="s">
        <v>108</v>
      </c>
      <c r="H57" s="53" t="s">
        <v>94</v>
      </c>
      <c r="I57" s="110">
        <v>11.7</v>
      </c>
      <c r="J57" s="110">
        <v>2.3</v>
      </c>
      <c r="K57" s="110">
        <f t="shared" si="0"/>
        <v>19.65811965811966</v>
      </c>
      <c r="L57" s="110">
        <f t="shared" si="1"/>
        <v>9.399999999999999</v>
      </c>
    </row>
    <row r="58" spans="2:12" ht="12.75">
      <c r="B58" s="114" t="s">
        <v>90</v>
      </c>
      <c r="C58" s="246"/>
      <c r="D58" s="242" t="s">
        <v>64</v>
      </c>
      <c r="E58" s="242" t="s">
        <v>52</v>
      </c>
      <c r="F58" s="243" t="s">
        <v>210</v>
      </c>
      <c r="G58" s="242" t="s">
        <v>108</v>
      </c>
      <c r="H58" s="242">
        <v>3</v>
      </c>
      <c r="I58" s="245">
        <v>240.1</v>
      </c>
      <c r="J58" s="245">
        <v>36.9</v>
      </c>
      <c r="K58" s="245">
        <f t="shared" si="0"/>
        <v>15.3685964181591</v>
      </c>
      <c r="L58" s="245">
        <f t="shared" si="1"/>
        <v>203.2</v>
      </c>
    </row>
    <row r="59" spans="2:12" ht="12.75">
      <c r="B59" s="59" t="s">
        <v>113</v>
      </c>
      <c r="C59" s="78"/>
      <c r="D59" s="53" t="s">
        <v>64</v>
      </c>
      <c r="E59" s="53" t="s">
        <v>52</v>
      </c>
      <c r="F59" s="73" t="s">
        <v>210</v>
      </c>
      <c r="G59" s="53" t="s">
        <v>114</v>
      </c>
      <c r="H59" s="53"/>
      <c r="I59" s="110">
        <v>10.1</v>
      </c>
      <c r="J59" s="110">
        <f>J60</f>
        <v>2.8</v>
      </c>
      <c r="K59" s="110">
        <f t="shared" si="0"/>
        <v>27.72277227722772</v>
      </c>
      <c r="L59" s="110">
        <f t="shared" si="1"/>
        <v>7.3</v>
      </c>
    </row>
    <row r="60" spans="2:12" ht="12.75">
      <c r="B60" s="59" t="s">
        <v>115</v>
      </c>
      <c r="C60" s="78"/>
      <c r="D60" s="53" t="s">
        <v>64</v>
      </c>
      <c r="E60" s="53" t="s">
        <v>52</v>
      </c>
      <c r="F60" s="73" t="s">
        <v>210</v>
      </c>
      <c r="G60" s="53" t="s">
        <v>116</v>
      </c>
      <c r="H60" s="53"/>
      <c r="I60" s="110">
        <v>10.1</v>
      </c>
      <c r="J60" s="110">
        <f>J61</f>
        <v>2.8</v>
      </c>
      <c r="K60" s="110">
        <f t="shared" si="0"/>
        <v>27.72277227722772</v>
      </c>
      <c r="L60" s="110">
        <f t="shared" si="1"/>
        <v>7.3</v>
      </c>
    </row>
    <row r="61" spans="2:12" ht="12.75">
      <c r="B61" s="114" t="s">
        <v>90</v>
      </c>
      <c r="C61" s="246"/>
      <c r="D61" s="242" t="s">
        <v>64</v>
      </c>
      <c r="E61" s="242" t="s">
        <v>52</v>
      </c>
      <c r="F61" s="243" t="s">
        <v>210</v>
      </c>
      <c r="G61" s="242" t="s">
        <v>116</v>
      </c>
      <c r="H61" s="242">
        <v>3</v>
      </c>
      <c r="I61" s="245">
        <v>10.1</v>
      </c>
      <c r="J61" s="245">
        <v>2.8</v>
      </c>
      <c r="K61" s="245">
        <f t="shared" si="0"/>
        <v>27.72277227722772</v>
      </c>
      <c r="L61" s="245">
        <f t="shared" si="1"/>
        <v>7.3</v>
      </c>
    </row>
    <row r="62" spans="2:12" ht="25.5">
      <c r="B62" s="59" t="s">
        <v>213</v>
      </c>
      <c r="C62" s="78"/>
      <c r="D62" s="53" t="s">
        <v>64</v>
      </c>
      <c r="E62" s="53" t="s">
        <v>52</v>
      </c>
      <c r="F62" s="79" t="s">
        <v>214</v>
      </c>
      <c r="G62" s="53"/>
      <c r="H62" s="53"/>
      <c r="I62" s="110">
        <v>261.6</v>
      </c>
      <c r="J62" s="110">
        <f>J63+J67</f>
        <v>42.7</v>
      </c>
      <c r="K62" s="110">
        <f t="shared" si="0"/>
        <v>16.32262996941896</v>
      </c>
      <c r="L62" s="110">
        <f t="shared" si="1"/>
        <v>218.90000000000003</v>
      </c>
    </row>
    <row r="63" spans="2:12" ht="38.25">
      <c r="B63" s="55" t="s">
        <v>106</v>
      </c>
      <c r="C63" s="80"/>
      <c r="D63" s="53" t="s">
        <v>64</v>
      </c>
      <c r="E63" s="53" t="s">
        <v>52</v>
      </c>
      <c r="F63" s="73" t="s">
        <v>214</v>
      </c>
      <c r="G63" s="53" t="s">
        <v>373</v>
      </c>
      <c r="H63" s="53"/>
      <c r="I63" s="110">
        <v>251.8</v>
      </c>
      <c r="J63" s="110">
        <f>J64</f>
        <v>41.2</v>
      </c>
      <c r="K63" s="110">
        <f t="shared" si="0"/>
        <v>16.36219221604448</v>
      </c>
      <c r="L63" s="110">
        <f t="shared" si="1"/>
        <v>210.60000000000002</v>
      </c>
    </row>
    <row r="64" spans="2:12" ht="12.75">
      <c r="B64" s="55" t="s">
        <v>107</v>
      </c>
      <c r="C64" s="80"/>
      <c r="D64" s="53" t="s">
        <v>64</v>
      </c>
      <c r="E64" s="53" t="s">
        <v>52</v>
      </c>
      <c r="F64" s="73" t="s">
        <v>214</v>
      </c>
      <c r="G64" s="53" t="s">
        <v>108</v>
      </c>
      <c r="H64" s="53"/>
      <c r="I64" s="110">
        <v>251.8</v>
      </c>
      <c r="J64" s="110">
        <f>J65+J66</f>
        <v>41.2</v>
      </c>
      <c r="K64" s="110">
        <f t="shared" si="0"/>
        <v>16.36219221604448</v>
      </c>
      <c r="L64" s="110">
        <f t="shared" si="1"/>
        <v>210.60000000000002</v>
      </c>
    </row>
    <row r="65" spans="2:12" ht="12.75">
      <c r="B65" s="55" t="s">
        <v>101</v>
      </c>
      <c r="C65" s="80"/>
      <c r="D65" s="53" t="s">
        <v>64</v>
      </c>
      <c r="E65" s="53" t="s">
        <v>52</v>
      </c>
      <c r="F65" s="73" t="s">
        <v>214</v>
      </c>
      <c r="G65" s="53" t="s">
        <v>108</v>
      </c>
      <c r="H65" s="53" t="s">
        <v>94</v>
      </c>
      <c r="I65" s="110">
        <v>11.7</v>
      </c>
      <c r="J65" s="110">
        <v>2.7</v>
      </c>
      <c r="K65" s="110">
        <f t="shared" si="0"/>
        <v>23.07692307692308</v>
      </c>
      <c r="L65" s="110">
        <f t="shared" si="1"/>
        <v>9</v>
      </c>
    </row>
    <row r="66" spans="2:12" ht="12.75">
      <c r="B66" s="114" t="s">
        <v>90</v>
      </c>
      <c r="C66" s="246"/>
      <c r="D66" s="242" t="s">
        <v>64</v>
      </c>
      <c r="E66" s="242" t="s">
        <v>52</v>
      </c>
      <c r="F66" s="243" t="s">
        <v>214</v>
      </c>
      <c r="G66" s="242" t="s">
        <v>108</v>
      </c>
      <c r="H66" s="242">
        <v>3</v>
      </c>
      <c r="I66" s="245">
        <v>240.1</v>
      </c>
      <c r="J66" s="245">
        <v>38.5</v>
      </c>
      <c r="K66" s="245">
        <f t="shared" si="0"/>
        <v>16.034985422740526</v>
      </c>
      <c r="L66" s="245">
        <f t="shared" si="1"/>
        <v>201.6</v>
      </c>
    </row>
    <row r="67" spans="2:12" ht="12.75">
      <c r="B67" s="59" t="s">
        <v>113</v>
      </c>
      <c r="C67" s="78"/>
      <c r="D67" s="53" t="s">
        <v>64</v>
      </c>
      <c r="E67" s="53" t="s">
        <v>52</v>
      </c>
      <c r="F67" s="73" t="s">
        <v>214</v>
      </c>
      <c r="G67" s="53" t="s">
        <v>114</v>
      </c>
      <c r="H67" s="53"/>
      <c r="I67" s="110">
        <v>9.8</v>
      </c>
      <c r="J67" s="110">
        <f>J68</f>
        <v>1.5</v>
      </c>
      <c r="K67" s="110">
        <f t="shared" si="0"/>
        <v>15.30612244897959</v>
      </c>
      <c r="L67" s="110">
        <f t="shared" si="1"/>
        <v>8.3</v>
      </c>
    </row>
    <row r="68" spans="2:12" ht="12.75">
      <c r="B68" s="59" t="s">
        <v>115</v>
      </c>
      <c r="C68" s="78"/>
      <c r="D68" s="53" t="s">
        <v>64</v>
      </c>
      <c r="E68" s="53" t="s">
        <v>52</v>
      </c>
      <c r="F68" s="73" t="s">
        <v>214</v>
      </c>
      <c r="G68" s="53" t="s">
        <v>116</v>
      </c>
      <c r="H68" s="53"/>
      <c r="I68" s="110">
        <v>9.8</v>
      </c>
      <c r="J68" s="110">
        <f>J69</f>
        <v>1.5</v>
      </c>
      <c r="K68" s="110">
        <f t="shared" si="0"/>
        <v>15.30612244897959</v>
      </c>
      <c r="L68" s="110">
        <f t="shared" si="1"/>
        <v>8.3</v>
      </c>
    </row>
    <row r="69" spans="2:12" ht="12.75">
      <c r="B69" s="114" t="s">
        <v>90</v>
      </c>
      <c r="C69" s="246"/>
      <c r="D69" s="242" t="s">
        <v>64</v>
      </c>
      <c r="E69" s="242" t="s">
        <v>52</v>
      </c>
      <c r="F69" s="243" t="s">
        <v>214</v>
      </c>
      <c r="G69" s="242" t="s">
        <v>116</v>
      </c>
      <c r="H69" s="242">
        <v>3</v>
      </c>
      <c r="I69" s="245">
        <v>9.8</v>
      </c>
      <c r="J69" s="245">
        <v>1.5</v>
      </c>
      <c r="K69" s="245">
        <f t="shared" si="0"/>
        <v>15.30612244897959</v>
      </c>
      <c r="L69" s="245">
        <f t="shared" si="1"/>
        <v>8.3</v>
      </c>
    </row>
    <row r="70" spans="2:12" ht="25.5">
      <c r="B70" s="55" t="s">
        <v>136</v>
      </c>
      <c r="C70" s="80"/>
      <c r="D70" s="53" t="s">
        <v>64</v>
      </c>
      <c r="E70" s="53" t="s">
        <v>52</v>
      </c>
      <c r="F70" s="53" t="s">
        <v>216</v>
      </c>
      <c r="G70" s="53"/>
      <c r="H70" s="53"/>
      <c r="I70" s="110">
        <v>286.8</v>
      </c>
      <c r="J70" s="110">
        <f>J71+J74+J77</f>
        <v>61.7</v>
      </c>
      <c r="K70" s="110">
        <f t="shared" si="0"/>
        <v>21.513249651324966</v>
      </c>
      <c r="L70" s="110">
        <f t="shared" si="1"/>
        <v>225.10000000000002</v>
      </c>
    </row>
    <row r="71" spans="2:12" ht="38.25">
      <c r="B71" s="55" t="s">
        <v>106</v>
      </c>
      <c r="C71" s="80"/>
      <c r="D71" s="53" t="s">
        <v>64</v>
      </c>
      <c r="E71" s="53" t="s">
        <v>52</v>
      </c>
      <c r="F71" s="53" t="s">
        <v>216</v>
      </c>
      <c r="G71" s="53" t="s">
        <v>373</v>
      </c>
      <c r="H71" s="53"/>
      <c r="I71" s="110">
        <v>110.4</v>
      </c>
      <c r="J71" s="110">
        <f>J72</f>
        <v>34.7</v>
      </c>
      <c r="K71" s="110">
        <f t="shared" si="0"/>
        <v>31.431159420289855</v>
      </c>
      <c r="L71" s="110">
        <f t="shared" si="1"/>
        <v>75.7</v>
      </c>
    </row>
    <row r="72" spans="2:12" ht="12.75">
      <c r="B72" s="55" t="s">
        <v>107</v>
      </c>
      <c r="C72" s="80"/>
      <c r="D72" s="53" t="s">
        <v>64</v>
      </c>
      <c r="E72" s="53" t="s">
        <v>52</v>
      </c>
      <c r="F72" s="53" t="s">
        <v>216</v>
      </c>
      <c r="G72" s="53" t="s">
        <v>108</v>
      </c>
      <c r="H72" s="53"/>
      <c r="I72" s="110">
        <v>110.4</v>
      </c>
      <c r="J72" s="110">
        <f>J73</f>
        <v>34.7</v>
      </c>
      <c r="K72" s="110">
        <f t="shared" si="0"/>
        <v>31.431159420289855</v>
      </c>
      <c r="L72" s="110">
        <f t="shared" si="1"/>
        <v>75.7</v>
      </c>
    </row>
    <row r="73" spans="2:12" ht="12.75">
      <c r="B73" s="55" t="s">
        <v>101</v>
      </c>
      <c r="C73" s="80"/>
      <c r="D73" s="53" t="s">
        <v>64</v>
      </c>
      <c r="E73" s="53" t="s">
        <v>52</v>
      </c>
      <c r="F73" s="53" t="s">
        <v>216</v>
      </c>
      <c r="G73" s="53" t="s">
        <v>108</v>
      </c>
      <c r="H73" s="53">
        <v>2</v>
      </c>
      <c r="I73" s="111">
        <v>110.4</v>
      </c>
      <c r="J73" s="110">
        <v>34.7</v>
      </c>
      <c r="K73" s="110">
        <f t="shared" si="0"/>
        <v>31.431159420289855</v>
      </c>
      <c r="L73" s="110">
        <f t="shared" si="1"/>
        <v>75.7</v>
      </c>
    </row>
    <row r="74" spans="2:12" ht="12.75">
      <c r="B74" s="59" t="s">
        <v>113</v>
      </c>
      <c r="C74" s="78"/>
      <c r="D74" s="53" t="s">
        <v>64</v>
      </c>
      <c r="E74" s="53" t="s">
        <v>52</v>
      </c>
      <c r="F74" s="53" t="s">
        <v>216</v>
      </c>
      <c r="G74" s="53" t="s">
        <v>114</v>
      </c>
      <c r="H74" s="53"/>
      <c r="I74" s="110">
        <v>45.9</v>
      </c>
      <c r="J74" s="110">
        <f>J75</f>
        <v>13.7</v>
      </c>
      <c r="K74" s="110">
        <f aca="true" t="shared" si="3" ref="K74:K137">J74/I74*100</f>
        <v>29.847494553376908</v>
      </c>
      <c r="L74" s="110">
        <f aca="true" t="shared" si="4" ref="L74:L137">I74-J74</f>
        <v>32.2</v>
      </c>
    </row>
    <row r="75" spans="2:12" ht="12.75">
      <c r="B75" s="59" t="s">
        <v>115</v>
      </c>
      <c r="C75" s="78"/>
      <c r="D75" s="53" t="s">
        <v>64</v>
      </c>
      <c r="E75" s="53" t="s">
        <v>52</v>
      </c>
      <c r="F75" s="53" t="s">
        <v>216</v>
      </c>
      <c r="G75" s="53" t="s">
        <v>116</v>
      </c>
      <c r="H75" s="53"/>
      <c r="I75" s="110">
        <v>45.9</v>
      </c>
      <c r="J75" s="110">
        <f>J76</f>
        <v>13.7</v>
      </c>
      <c r="K75" s="110">
        <f t="shared" si="3"/>
        <v>29.847494553376908</v>
      </c>
      <c r="L75" s="110">
        <f t="shared" si="4"/>
        <v>32.2</v>
      </c>
    </row>
    <row r="76" spans="2:12" ht="12.75">
      <c r="B76" s="55" t="s">
        <v>101</v>
      </c>
      <c r="C76" s="80"/>
      <c r="D76" s="53" t="s">
        <v>64</v>
      </c>
      <c r="E76" s="53" t="s">
        <v>52</v>
      </c>
      <c r="F76" s="53" t="s">
        <v>216</v>
      </c>
      <c r="G76" s="53" t="s">
        <v>116</v>
      </c>
      <c r="H76" s="53">
        <v>2</v>
      </c>
      <c r="I76" s="110">
        <v>45.9</v>
      </c>
      <c r="J76" s="110">
        <v>13.7</v>
      </c>
      <c r="K76" s="110">
        <f t="shared" si="3"/>
        <v>29.847494553376908</v>
      </c>
      <c r="L76" s="110">
        <f t="shared" si="4"/>
        <v>32.2</v>
      </c>
    </row>
    <row r="77" spans="2:12" ht="12.75">
      <c r="B77" s="59" t="s">
        <v>118</v>
      </c>
      <c r="C77" s="78"/>
      <c r="D77" s="53" t="s">
        <v>64</v>
      </c>
      <c r="E77" s="53" t="s">
        <v>52</v>
      </c>
      <c r="F77" s="53" t="s">
        <v>216</v>
      </c>
      <c r="G77" s="53" t="s">
        <v>186</v>
      </c>
      <c r="H77" s="53"/>
      <c r="I77" s="110">
        <v>130.5</v>
      </c>
      <c r="J77" s="110">
        <f>J78</f>
        <v>13.3</v>
      </c>
      <c r="K77" s="110">
        <f t="shared" si="3"/>
        <v>10.191570881226054</v>
      </c>
      <c r="L77" s="110">
        <f t="shared" si="4"/>
        <v>117.2</v>
      </c>
    </row>
    <row r="78" spans="2:12" ht="12.75">
      <c r="B78" s="55" t="s">
        <v>217</v>
      </c>
      <c r="C78" s="80"/>
      <c r="D78" s="53" t="s">
        <v>64</v>
      </c>
      <c r="E78" s="53" t="s">
        <v>52</v>
      </c>
      <c r="F78" s="53" t="s">
        <v>216</v>
      </c>
      <c r="G78" s="53" t="s">
        <v>218</v>
      </c>
      <c r="H78" s="53"/>
      <c r="I78" s="110">
        <v>130.5</v>
      </c>
      <c r="J78" s="110">
        <f>J79</f>
        <v>13.3</v>
      </c>
      <c r="K78" s="110">
        <f t="shared" si="3"/>
        <v>10.191570881226054</v>
      </c>
      <c r="L78" s="110">
        <f t="shared" si="4"/>
        <v>117.2</v>
      </c>
    </row>
    <row r="79" spans="2:12" ht="12.75">
      <c r="B79" s="55" t="s">
        <v>101</v>
      </c>
      <c r="C79" s="80"/>
      <c r="D79" s="53" t="s">
        <v>64</v>
      </c>
      <c r="E79" s="53" t="s">
        <v>52</v>
      </c>
      <c r="F79" s="53" t="s">
        <v>216</v>
      </c>
      <c r="G79" s="53" t="s">
        <v>218</v>
      </c>
      <c r="H79" s="53">
        <v>2</v>
      </c>
      <c r="I79" s="110">
        <v>130.5</v>
      </c>
      <c r="J79" s="110">
        <v>13.3</v>
      </c>
      <c r="K79" s="110">
        <f t="shared" si="3"/>
        <v>10.191570881226054</v>
      </c>
      <c r="L79" s="110">
        <f t="shared" si="4"/>
        <v>117.2</v>
      </c>
    </row>
    <row r="80" spans="2:12" ht="25.5">
      <c r="B80" s="63" t="s">
        <v>260</v>
      </c>
      <c r="C80" s="83"/>
      <c r="D80" s="53" t="s">
        <v>64</v>
      </c>
      <c r="E80" s="53" t="s">
        <v>52</v>
      </c>
      <c r="F80" s="53" t="s">
        <v>219</v>
      </c>
      <c r="G80" s="53"/>
      <c r="H80" s="53"/>
      <c r="I80" s="110">
        <v>36</v>
      </c>
      <c r="J80" s="110">
        <f>J81</f>
        <v>0</v>
      </c>
      <c r="K80" s="110">
        <f t="shared" si="3"/>
        <v>0</v>
      </c>
      <c r="L80" s="110">
        <f t="shared" si="4"/>
        <v>36</v>
      </c>
    </row>
    <row r="81" spans="2:12" ht="25.5">
      <c r="B81" s="55" t="s">
        <v>261</v>
      </c>
      <c r="C81" s="80"/>
      <c r="D81" s="53" t="s">
        <v>64</v>
      </c>
      <c r="E81" s="53" t="s">
        <v>52</v>
      </c>
      <c r="F81" s="53" t="s">
        <v>263</v>
      </c>
      <c r="G81" s="53"/>
      <c r="H81" s="53"/>
      <c r="I81" s="110">
        <v>36</v>
      </c>
      <c r="J81" s="110">
        <f>J82</f>
        <v>0</v>
      </c>
      <c r="K81" s="110">
        <f t="shared" si="3"/>
        <v>0</v>
      </c>
      <c r="L81" s="110">
        <f t="shared" si="4"/>
        <v>36</v>
      </c>
    </row>
    <row r="82" spans="2:12" ht="38.25">
      <c r="B82" s="55" t="s">
        <v>262</v>
      </c>
      <c r="C82" s="80"/>
      <c r="D82" s="53" t="s">
        <v>64</v>
      </c>
      <c r="E82" s="53" t="s">
        <v>52</v>
      </c>
      <c r="F82" s="53" t="s">
        <v>264</v>
      </c>
      <c r="G82" s="52"/>
      <c r="H82" s="52"/>
      <c r="I82" s="110">
        <v>36</v>
      </c>
      <c r="J82" s="110">
        <f>J83</f>
        <v>0</v>
      </c>
      <c r="K82" s="110">
        <f t="shared" si="3"/>
        <v>0</v>
      </c>
      <c r="L82" s="110">
        <f t="shared" si="4"/>
        <v>36</v>
      </c>
    </row>
    <row r="83" spans="2:12" ht="12.75">
      <c r="B83" s="59" t="s">
        <v>113</v>
      </c>
      <c r="C83" s="78"/>
      <c r="D83" s="53" t="s">
        <v>64</v>
      </c>
      <c r="E83" s="53" t="s">
        <v>52</v>
      </c>
      <c r="F83" s="53" t="s">
        <v>264</v>
      </c>
      <c r="G83" s="53" t="s">
        <v>114</v>
      </c>
      <c r="H83" s="53"/>
      <c r="I83" s="110">
        <v>36</v>
      </c>
      <c r="J83" s="110">
        <f>J84</f>
        <v>0</v>
      </c>
      <c r="K83" s="110">
        <f t="shared" si="3"/>
        <v>0</v>
      </c>
      <c r="L83" s="110">
        <f t="shared" si="4"/>
        <v>36</v>
      </c>
    </row>
    <row r="84" spans="2:12" ht="12.75">
      <c r="B84" s="59" t="s">
        <v>115</v>
      </c>
      <c r="C84" s="78"/>
      <c r="D84" s="53" t="s">
        <v>64</v>
      </c>
      <c r="E84" s="53" t="s">
        <v>52</v>
      </c>
      <c r="F84" s="53" t="s">
        <v>264</v>
      </c>
      <c r="G84" s="53" t="s">
        <v>116</v>
      </c>
      <c r="H84" s="53"/>
      <c r="I84" s="110">
        <v>36</v>
      </c>
      <c r="J84" s="110">
        <f>J85</f>
        <v>0</v>
      </c>
      <c r="K84" s="110">
        <f t="shared" si="3"/>
        <v>0</v>
      </c>
      <c r="L84" s="110">
        <f t="shared" si="4"/>
        <v>36</v>
      </c>
    </row>
    <row r="85" spans="2:12" ht="12.75">
      <c r="B85" s="55" t="s">
        <v>101</v>
      </c>
      <c r="C85" s="80"/>
      <c r="D85" s="53" t="s">
        <v>64</v>
      </c>
      <c r="E85" s="53" t="s">
        <v>52</v>
      </c>
      <c r="F85" s="53" t="s">
        <v>264</v>
      </c>
      <c r="G85" s="53" t="s">
        <v>116</v>
      </c>
      <c r="H85" s="53">
        <v>2</v>
      </c>
      <c r="I85" s="110">
        <v>36</v>
      </c>
      <c r="J85" s="110">
        <v>0</v>
      </c>
      <c r="K85" s="110">
        <f t="shared" si="3"/>
        <v>0</v>
      </c>
      <c r="L85" s="110">
        <f t="shared" si="4"/>
        <v>36</v>
      </c>
    </row>
    <row r="86" spans="2:12" ht="12.75">
      <c r="B86" s="84" t="s">
        <v>474</v>
      </c>
      <c r="C86" s="85"/>
      <c r="D86" s="53" t="s">
        <v>69</v>
      </c>
      <c r="E86" s="53"/>
      <c r="F86" s="53"/>
      <c r="G86" s="53"/>
      <c r="H86" s="53"/>
      <c r="I86" s="110">
        <v>10</v>
      </c>
      <c r="J86" s="110">
        <f aca="true" t="shared" si="5" ref="J86:J91">J87</f>
        <v>0</v>
      </c>
      <c r="K86" s="110">
        <f t="shared" si="3"/>
        <v>0</v>
      </c>
      <c r="L86" s="110">
        <f t="shared" si="4"/>
        <v>10</v>
      </c>
    </row>
    <row r="87" spans="2:12" ht="12.75">
      <c r="B87" s="55" t="s">
        <v>473</v>
      </c>
      <c r="C87" s="80"/>
      <c r="D87" s="53" t="s">
        <v>69</v>
      </c>
      <c r="E87" s="53" t="s">
        <v>70</v>
      </c>
      <c r="F87" s="53"/>
      <c r="G87" s="53"/>
      <c r="H87" s="53"/>
      <c r="I87" s="110">
        <v>10</v>
      </c>
      <c r="J87" s="110">
        <f t="shared" si="5"/>
        <v>0</v>
      </c>
      <c r="K87" s="110">
        <f t="shared" si="3"/>
        <v>0</v>
      </c>
      <c r="L87" s="110">
        <f t="shared" si="4"/>
        <v>10</v>
      </c>
    </row>
    <row r="88" spans="2:12" ht="12.75">
      <c r="B88" s="59" t="s">
        <v>103</v>
      </c>
      <c r="C88" s="81"/>
      <c r="D88" s="53" t="s">
        <v>69</v>
      </c>
      <c r="E88" s="53" t="s">
        <v>70</v>
      </c>
      <c r="F88" s="79" t="s">
        <v>104</v>
      </c>
      <c r="G88" s="53"/>
      <c r="H88" s="53"/>
      <c r="I88" s="110">
        <v>10</v>
      </c>
      <c r="J88" s="110">
        <f t="shared" si="5"/>
        <v>0</v>
      </c>
      <c r="K88" s="110">
        <f t="shared" si="3"/>
        <v>0</v>
      </c>
      <c r="L88" s="110">
        <f t="shared" si="4"/>
        <v>10</v>
      </c>
    </row>
    <row r="89" spans="2:12" ht="25.5">
      <c r="B89" s="55" t="s">
        <v>220</v>
      </c>
      <c r="C89" s="80"/>
      <c r="D89" s="53" t="s">
        <v>69</v>
      </c>
      <c r="E89" s="53" t="s">
        <v>70</v>
      </c>
      <c r="F89" s="53" t="s">
        <v>228</v>
      </c>
      <c r="G89" s="53"/>
      <c r="H89" s="53"/>
      <c r="I89" s="110">
        <v>10</v>
      </c>
      <c r="J89" s="110">
        <f t="shared" si="5"/>
        <v>0</v>
      </c>
      <c r="K89" s="110">
        <f t="shared" si="3"/>
        <v>0</v>
      </c>
      <c r="L89" s="110">
        <f t="shared" si="4"/>
        <v>10</v>
      </c>
    </row>
    <row r="90" spans="2:12" ht="12.75">
      <c r="B90" s="59" t="s">
        <v>113</v>
      </c>
      <c r="C90" s="78"/>
      <c r="D90" s="53" t="s">
        <v>69</v>
      </c>
      <c r="E90" s="53" t="s">
        <v>70</v>
      </c>
      <c r="F90" s="53" t="s">
        <v>228</v>
      </c>
      <c r="G90" s="53" t="s">
        <v>114</v>
      </c>
      <c r="H90" s="53"/>
      <c r="I90" s="110">
        <v>10</v>
      </c>
      <c r="J90" s="110">
        <f t="shared" si="5"/>
        <v>0</v>
      </c>
      <c r="K90" s="110">
        <f t="shared" si="3"/>
        <v>0</v>
      </c>
      <c r="L90" s="110">
        <f t="shared" si="4"/>
        <v>10</v>
      </c>
    </row>
    <row r="91" spans="2:12" ht="12.75">
      <c r="B91" s="59" t="s">
        <v>115</v>
      </c>
      <c r="C91" s="78"/>
      <c r="D91" s="53" t="s">
        <v>69</v>
      </c>
      <c r="E91" s="53" t="s">
        <v>70</v>
      </c>
      <c r="F91" s="53" t="s">
        <v>228</v>
      </c>
      <c r="G91" s="53" t="s">
        <v>116</v>
      </c>
      <c r="H91" s="53"/>
      <c r="I91" s="110">
        <v>10</v>
      </c>
      <c r="J91" s="110">
        <f t="shared" si="5"/>
        <v>0</v>
      </c>
      <c r="K91" s="110">
        <f t="shared" si="3"/>
        <v>0</v>
      </c>
      <c r="L91" s="110">
        <f t="shared" si="4"/>
        <v>10</v>
      </c>
    </row>
    <row r="92" spans="2:12" ht="12.75">
      <c r="B92" s="55" t="s">
        <v>101</v>
      </c>
      <c r="C92" s="80"/>
      <c r="D92" s="53" t="s">
        <v>69</v>
      </c>
      <c r="E92" s="53" t="s">
        <v>70</v>
      </c>
      <c r="F92" s="53" t="s">
        <v>228</v>
      </c>
      <c r="G92" s="53" t="s">
        <v>116</v>
      </c>
      <c r="H92" s="53">
        <v>2</v>
      </c>
      <c r="I92" s="110">
        <v>10</v>
      </c>
      <c r="J92" s="110">
        <v>0</v>
      </c>
      <c r="K92" s="110">
        <f t="shared" si="3"/>
        <v>0</v>
      </c>
      <c r="L92" s="110">
        <f t="shared" si="4"/>
        <v>10</v>
      </c>
    </row>
    <row r="93" spans="2:12" ht="12.75">
      <c r="B93" s="55" t="s">
        <v>475</v>
      </c>
      <c r="C93" s="80"/>
      <c r="D93" s="53" t="s">
        <v>71</v>
      </c>
      <c r="E93" s="52"/>
      <c r="F93" s="52"/>
      <c r="G93" s="53"/>
      <c r="H93" s="53"/>
      <c r="I93" s="110">
        <v>10</v>
      </c>
      <c r="J93" s="110">
        <f aca="true" t="shared" si="6" ref="J93:J98">J94</f>
        <v>6.5</v>
      </c>
      <c r="K93" s="110">
        <f t="shared" si="3"/>
        <v>65</v>
      </c>
      <c r="L93" s="110">
        <f t="shared" si="4"/>
        <v>3.5</v>
      </c>
    </row>
    <row r="94" spans="2:12" ht="25.5">
      <c r="B94" s="55" t="s">
        <v>122</v>
      </c>
      <c r="C94" s="80"/>
      <c r="D94" s="53" t="s">
        <v>71</v>
      </c>
      <c r="E94" s="53" t="s">
        <v>72</v>
      </c>
      <c r="F94" s="53"/>
      <c r="G94" s="53"/>
      <c r="H94" s="53"/>
      <c r="I94" s="110">
        <v>10</v>
      </c>
      <c r="J94" s="110">
        <f t="shared" si="6"/>
        <v>6.5</v>
      </c>
      <c r="K94" s="110">
        <f t="shared" si="3"/>
        <v>65</v>
      </c>
      <c r="L94" s="110">
        <f t="shared" si="4"/>
        <v>3.5</v>
      </c>
    </row>
    <row r="95" spans="2:12" ht="12.75">
      <c r="B95" s="59" t="s">
        <v>103</v>
      </c>
      <c r="C95" s="81"/>
      <c r="D95" s="53" t="s">
        <v>71</v>
      </c>
      <c r="E95" s="53" t="s">
        <v>72</v>
      </c>
      <c r="F95" s="79" t="s">
        <v>104</v>
      </c>
      <c r="G95" s="53"/>
      <c r="H95" s="53"/>
      <c r="I95" s="110">
        <v>10</v>
      </c>
      <c r="J95" s="110">
        <f t="shared" si="6"/>
        <v>6.5</v>
      </c>
      <c r="K95" s="110">
        <f t="shared" si="3"/>
        <v>65</v>
      </c>
      <c r="L95" s="110">
        <f t="shared" si="4"/>
        <v>3.5</v>
      </c>
    </row>
    <row r="96" spans="2:12" ht="25.5">
      <c r="B96" s="55" t="s">
        <v>229</v>
      </c>
      <c r="C96" s="80"/>
      <c r="D96" s="53" t="s">
        <v>71</v>
      </c>
      <c r="E96" s="53" t="s">
        <v>72</v>
      </c>
      <c r="F96" s="53" t="s">
        <v>230</v>
      </c>
      <c r="G96" s="53"/>
      <c r="H96" s="53"/>
      <c r="I96" s="110">
        <v>10</v>
      </c>
      <c r="J96" s="110">
        <f t="shared" si="6"/>
        <v>6.5</v>
      </c>
      <c r="K96" s="110">
        <f t="shared" si="3"/>
        <v>65</v>
      </c>
      <c r="L96" s="110">
        <f t="shared" si="4"/>
        <v>3.5</v>
      </c>
    </row>
    <row r="97" spans="2:12" ht="12.75">
      <c r="B97" s="59" t="s">
        <v>113</v>
      </c>
      <c r="C97" s="78"/>
      <c r="D97" s="53" t="s">
        <v>71</v>
      </c>
      <c r="E97" s="53" t="s">
        <v>72</v>
      </c>
      <c r="F97" s="53" t="s">
        <v>230</v>
      </c>
      <c r="G97" s="53" t="s">
        <v>114</v>
      </c>
      <c r="H97" s="53"/>
      <c r="I97" s="110">
        <v>10</v>
      </c>
      <c r="J97" s="110">
        <f t="shared" si="6"/>
        <v>6.5</v>
      </c>
      <c r="K97" s="110">
        <f t="shared" si="3"/>
        <v>65</v>
      </c>
      <c r="L97" s="110">
        <f t="shared" si="4"/>
        <v>3.5</v>
      </c>
    </row>
    <row r="98" spans="2:12" ht="12.75">
      <c r="B98" s="59" t="s">
        <v>115</v>
      </c>
      <c r="C98" s="78"/>
      <c r="D98" s="53" t="s">
        <v>71</v>
      </c>
      <c r="E98" s="53" t="s">
        <v>72</v>
      </c>
      <c r="F98" s="53" t="s">
        <v>230</v>
      </c>
      <c r="G98" s="53" t="s">
        <v>116</v>
      </c>
      <c r="H98" s="53"/>
      <c r="I98" s="110">
        <v>10</v>
      </c>
      <c r="J98" s="110">
        <f t="shared" si="6"/>
        <v>6.5</v>
      </c>
      <c r="K98" s="110">
        <f t="shared" si="3"/>
        <v>65</v>
      </c>
      <c r="L98" s="110">
        <f t="shared" si="4"/>
        <v>3.5</v>
      </c>
    </row>
    <row r="99" spans="2:12" ht="12.75">
      <c r="B99" s="55" t="s">
        <v>101</v>
      </c>
      <c r="C99" s="80"/>
      <c r="D99" s="53" t="s">
        <v>71</v>
      </c>
      <c r="E99" s="53" t="s">
        <v>72</v>
      </c>
      <c r="F99" s="53" t="s">
        <v>230</v>
      </c>
      <c r="G99" s="53" t="s">
        <v>116</v>
      </c>
      <c r="H99" s="53">
        <v>2</v>
      </c>
      <c r="I99" s="110">
        <v>10</v>
      </c>
      <c r="J99" s="110">
        <v>6.5</v>
      </c>
      <c r="K99" s="110">
        <f t="shared" si="3"/>
        <v>65</v>
      </c>
      <c r="L99" s="110">
        <f t="shared" si="4"/>
        <v>3.5</v>
      </c>
    </row>
    <row r="100" spans="2:12" ht="12.75">
      <c r="B100" s="55" t="s">
        <v>460</v>
      </c>
      <c r="C100" s="80"/>
      <c r="D100" s="53" t="s">
        <v>73</v>
      </c>
      <c r="E100" s="53"/>
      <c r="F100" s="53"/>
      <c r="G100" s="53"/>
      <c r="H100" s="53"/>
      <c r="I100" s="110">
        <v>3333</v>
      </c>
      <c r="J100" s="110">
        <f>J101+J107</f>
        <v>134.8</v>
      </c>
      <c r="K100" s="110">
        <f t="shared" si="3"/>
        <v>4.044404440444045</v>
      </c>
      <c r="L100" s="110">
        <f t="shared" si="4"/>
        <v>3198.2</v>
      </c>
    </row>
    <row r="101" spans="2:12" ht="12.75">
      <c r="B101" s="55" t="s">
        <v>62</v>
      </c>
      <c r="C101" s="80"/>
      <c r="D101" s="53" t="s">
        <v>73</v>
      </c>
      <c r="E101" s="53" t="s">
        <v>61</v>
      </c>
      <c r="F101" s="53"/>
      <c r="G101" s="53"/>
      <c r="H101" s="53"/>
      <c r="I101" s="110">
        <v>400</v>
      </c>
      <c r="J101" s="110">
        <f>J102</f>
        <v>0</v>
      </c>
      <c r="K101" s="110">
        <f t="shared" si="3"/>
        <v>0</v>
      </c>
      <c r="L101" s="110">
        <f t="shared" si="4"/>
        <v>400</v>
      </c>
    </row>
    <row r="102" spans="2:12" ht="12.75">
      <c r="B102" s="59" t="s">
        <v>103</v>
      </c>
      <c r="C102" s="81"/>
      <c r="D102" s="53" t="s">
        <v>73</v>
      </c>
      <c r="E102" s="53" t="s">
        <v>61</v>
      </c>
      <c r="F102" s="79" t="s">
        <v>104</v>
      </c>
      <c r="G102" s="53"/>
      <c r="H102" s="53"/>
      <c r="I102" s="110">
        <v>400</v>
      </c>
      <c r="J102" s="110">
        <f>J103</f>
        <v>0</v>
      </c>
      <c r="K102" s="110">
        <f t="shared" si="3"/>
        <v>0</v>
      </c>
      <c r="L102" s="110">
        <f t="shared" si="4"/>
        <v>400</v>
      </c>
    </row>
    <row r="103" spans="2:12" ht="12.75">
      <c r="B103" s="59" t="s">
        <v>235</v>
      </c>
      <c r="C103" s="81"/>
      <c r="D103" s="53" t="s">
        <v>73</v>
      </c>
      <c r="E103" s="53" t="s">
        <v>61</v>
      </c>
      <c r="F103" s="79" t="s">
        <v>236</v>
      </c>
      <c r="G103" s="53"/>
      <c r="H103" s="53"/>
      <c r="I103" s="110">
        <v>400</v>
      </c>
      <c r="J103" s="110">
        <f>J104</f>
        <v>0</v>
      </c>
      <c r="K103" s="110">
        <f t="shared" si="3"/>
        <v>0</v>
      </c>
      <c r="L103" s="110">
        <f t="shared" si="4"/>
        <v>400</v>
      </c>
    </row>
    <row r="104" spans="2:12" ht="12.75">
      <c r="B104" s="59" t="s">
        <v>118</v>
      </c>
      <c r="C104" s="81"/>
      <c r="D104" s="53" t="s">
        <v>73</v>
      </c>
      <c r="E104" s="53" t="s">
        <v>61</v>
      </c>
      <c r="F104" s="79" t="s">
        <v>236</v>
      </c>
      <c r="G104" s="53" t="s">
        <v>186</v>
      </c>
      <c r="H104" s="53"/>
      <c r="I104" s="110">
        <v>400</v>
      </c>
      <c r="J104" s="110">
        <f>J105</f>
        <v>0</v>
      </c>
      <c r="K104" s="110">
        <f t="shared" si="3"/>
        <v>0</v>
      </c>
      <c r="L104" s="110">
        <f t="shared" si="4"/>
        <v>400</v>
      </c>
    </row>
    <row r="105" spans="2:12" ht="25.5">
      <c r="B105" s="55" t="s">
        <v>561</v>
      </c>
      <c r="C105" s="86"/>
      <c r="D105" s="53" t="s">
        <v>73</v>
      </c>
      <c r="E105" s="53" t="s">
        <v>61</v>
      </c>
      <c r="F105" s="79" t="s">
        <v>236</v>
      </c>
      <c r="G105" s="53" t="s">
        <v>560</v>
      </c>
      <c r="H105" s="53"/>
      <c r="I105" s="110">
        <v>400</v>
      </c>
      <c r="J105" s="110">
        <f>J106</f>
        <v>0</v>
      </c>
      <c r="K105" s="110">
        <f t="shared" si="3"/>
        <v>0</v>
      </c>
      <c r="L105" s="110">
        <f t="shared" si="4"/>
        <v>400</v>
      </c>
    </row>
    <row r="106" spans="2:12" ht="12.75">
      <c r="B106" s="55" t="s">
        <v>101</v>
      </c>
      <c r="C106" s="80"/>
      <c r="D106" s="53" t="s">
        <v>73</v>
      </c>
      <c r="E106" s="53" t="s">
        <v>61</v>
      </c>
      <c r="F106" s="79" t="s">
        <v>236</v>
      </c>
      <c r="G106" s="53" t="s">
        <v>560</v>
      </c>
      <c r="H106" s="53">
        <v>2</v>
      </c>
      <c r="I106" s="110">
        <v>400</v>
      </c>
      <c r="J106" s="110">
        <v>0</v>
      </c>
      <c r="K106" s="110">
        <f t="shared" si="3"/>
        <v>0</v>
      </c>
      <c r="L106" s="110">
        <f t="shared" si="4"/>
        <v>400</v>
      </c>
    </row>
    <row r="107" spans="2:12" ht="12.75">
      <c r="B107" s="55" t="s">
        <v>298</v>
      </c>
      <c r="C107" s="80"/>
      <c r="D107" s="53" t="s">
        <v>73</v>
      </c>
      <c r="E107" s="53" t="s">
        <v>297</v>
      </c>
      <c r="F107" s="53"/>
      <c r="G107" s="53"/>
      <c r="H107" s="53"/>
      <c r="I107" s="110">
        <v>2933</v>
      </c>
      <c r="J107" s="110">
        <f>J108</f>
        <v>134.8</v>
      </c>
      <c r="K107" s="110">
        <f t="shared" si="3"/>
        <v>4.595976815547222</v>
      </c>
      <c r="L107" s="110">
        <f t="shared" si="4"/>
        <v>2798.2</v>
      </c>
    </row>
    <row r="108" spans="2:12" ht="25.5">
      <c r="B108" s="99" t="s">
        <v>25</v>
      </c>
      <c r="C108" s="81"/>
      <c r="D108" s="53" t="s">
        <v>73</v>
      </c>
      <c r="E108" s="53" t="s">
        <v>297</v>
      </c>
      <c r="F108" s="97" t="s">
        <v>17</v>
      </c>
      <c r="G108" s="53"/>
      <c r="H108" s="53"/>
      <c r="I108" s="110">
        <v>2933</v>
      </c>
      <c r="J108" s="110">
        <f>J109</f>
        <v>134.8</v>
      </c>
      <c r="K108" s="110">
        <f t="shared" si="3"/>
        <v>4.595976815547222</v>
      </c>
      <c r="L108" s="110">
        <f t="shared" si="4"/>
        <v>2798.2</v>
      </c>
    </row>
    <row r="109" spans="2:12" ht="25.5">
      <c r="B109" s="98" t="s">
        <v>516</v>
      </c>
      <c r="C109" s="80"/>
      <c r="D109" s="53" t="s">
        <v>73</v>
      </c>
      <c r="E109" s="53" t="s">
        <v>297</v>
      </c>
      <c r="F109" s="97" t="s">
        <v>18</v>
      </c>
      <c r="G109" s="53"/>
      <c r="H109" s="53"/>
      <c r="I109" s="110">
        <v>2933</v>
      </c>
      <c r="J109" s="110">
        <f>J110</f>
        <v>134.8</v>
      </c>
      <c r="K109" s="110">
        <f t="shared" si="3"/>
        <v>4.595976815547222</v>
      </c>
      <c r="L109" s="110">
        <f t="shared" si="4"/>
        <v>2798.2</v>
      </c>
    </row>
    <row r="110" spans="2:12" ht="12.75">
      <c r="B110" s="59" t="s">
        <v>113</v>
      </c>
      <c r="C110" s="78"/>
      <c r="D110" s="53" t="s">
        <v>73</v>
      </c>
      <c r="E110" s="53" t="s">
        <v>297</v>
      </c>
      <c r="F110" s="97" t="s">
        <v>18</v>
      </c>
      <c r="G110" s="53" t="s">
        <v>114</v>
      </c>
      <c r="H110" s="53"/>
      <c r="I110" s="110">
        <v>2933</v>
      </c>
      <c r="J110" s="110">
        <f>J111</f>
        <v>134.8</v>
      </c>
      <c r="K110" s="110">
        <f t="shared" si="3"/>
        <v>4.595976815547222</v>
      </c>
      <c r="L110" s="110">
        <f t="shared" si="4"/>
        <v>2798.2</v>
      </c>
    </row>
    <row r="111" spans="2:12" ht="12.75">
      <c r="B111" s="59" t="s">
        <v>115</v>
      </c>
      <c r="C111" s="78"/>
      <c r="D111" s="53" t="s">
        <v>73</v>
      </c>
      <c r="E111" s="53" t="s">
        <v>297</v>
      </c>
      <c r="F111" s="97" t="s">
        <v>18</v>
      </c>
      <c r="G111" s="53" t="s">
        <v>116</v>
      </c>
      <c r="H111" s="53"/>
      <c r="I111" s="110">
        <v>2933</v>
      </c>
      <c r="J111" s="110">
        <f>J112</f>
        <v>134.8</v>
      </c>
      <c r="K111" s="110">
        <f t="shared" si="3"/>
        <v>4.595976815547222</v>
      </c>
      <c r="L111" s="110">
        <f t="shared" si="4"/>
        <v>2798.2</v>
      </c>
    </row>
    <row r="112" spans="2:12" ht="12.75">
      <c r="B112" s="55" t="s">
        <v>101</v>
      </c>
      <c r="C112" s="80"/>
      <c r="D112" s="53" t="s">
        <v>73</v>
      </c>
      <c r="E112" s="53" t="s">
        <v>297</v>
      </c>
      <c r="F112" s="97" t="s">
        <v>18</v>
      </c>
      <c r="G112" s="53" t="s">
        <v>116</v>
      </c>
      <c r="H112" s="53">
        <v>2</v>
      </c>
      <c r="I112" s="110">
        <v>2933</v>
      </c>
      <c r="J112" s="110">
        <v>134.8</v>
      </c>
      <c r="K112" s="110">
        <f t="shared" si="3"/>
        <v>4.595976815547222</v>
      </c>
      <c r="L112" s="110">
        <f t="shared" si="4"/>
        <v>2798.2</v>
      </c>
    </row>
    <row r="113" spans="2:12" ht="12.75">
      <c r="B113" s="55" t="s">
        <v>461</v>
      </c>
      <c r="C113" s="80"/>
      <c r="D113" s="53" t="s">
        <v>74</v>
      </c>
      <c r="E113" s="53"/>
      <c r="F113" s="53"/>
      <c r="G113" s="53"/>
      <c r="H113" s="53"/>
      <c r="I113" s="110">
        <v>626.3</v>
      </c>
      <c r="J113" s="110">
        <f>J114</f>
        <v>0</v>
      </c>
      <c r="K113" s="110">
        <f t="shared" si="3"/>
        <v>0</v>
      </c>
      <c r="L113" s="110">
        <f t="shared" si="4"/>
        <v>626.3</v>
      </c>
    </row>
    <row r="114" spans="2:12" ht="12.75">
      <c r="B114" s="55" t="s">
        <v>382</v>
      </c>
      <c r="C114" s="87"/>
      <c r="D114" s="53" t="s">
        <v>74</v>
      </c>
      <c r="E114" s="53" t="s">
        <v>381</v>
      </c>
      <c r="F114" s="53"/>
      <c r="G114" s="53"/>
      <c r="H114" s="53"/>
      <c r="I114" s="110">
        <v>526.3</v>
      </c>
      <c r="J114" s="110">
        <f>J115</f>
        <v>0</v>
      </c>
      <c r="K114" s="110">
        <f t="shared" si="3"/>
        <v>0</v>
      </c>
      <c r="L114" s="110">
        <f t="shared" si="4"/>
        <v>526.3</v>
      </c>
    </row>
    <row r="115" spans="2:12" ht="12.75">
      <c r="B115" s="59" t="s">
        <v>103</v>
      </c>
      <c r="C115" s="87"/>
      <c r="D115" s="53" t="s">
        <v>74</v>
      </c>
      <c r="E115" s="53" t="s">
        <v>381</v>
      </c>
      <c r="F115" s="60" t="s">
        <v>104</v>
      </c>
      <c r="G115" s="53"/>
      <c r="H115" s="53"/>
      <c r="I115" s="110">
        <v>526.3</v>
      </c>
      <c r="J115" s="110">
        <f>J116+J120</f>
        <v>0</v>
      </c>
      <c r="K115" s="110">
        <f t="shared" si="3"/>
        <v>0</v>
      </c>
      <c r="L115" s="110">
        <f t="shared" si="4"/>
        <v>526.3</v>
      </c>
    </row>
    <row r="116" spans="2:12" ht="25.5">
      <c r="B116" s="92" t="s">
        <v>266</v>
      </c>
      <c r="C116" s="87"/>
      <c r="D116" s="53" t="s">
        <v>74</v>
      </c>
      <c r="E116" s="53" t="s">
        <v>381</v>
      </c>
      <c r="F116" s="53" t="s">
        <v>265</v>
      </c>
      <c r="G116" s="53"/>
      <c r="H116" s="53"/>
      <c r="I116" s="110">
        <v>247.8</v>
      </c>
      <c r="J116" s="110">
        <f>J117</f>
        <v>0</v>
      </c>
      <c r="K116" s="110">
        <f t="shared" si="3"/>
        <v>0</v>
      </c>
      <c r="L116" s="110">
        <f t="shared" si="4"/>
        <v>247.8</v>
      </c>
    </row>
    <row r="117" spans="2:12" ht="12.75">
      <c r="B117" s="59" t="s">
        <v>113</v>
      </c>
      <c r="C117" s="87"/>
      <c r="D117" s="53" t="s">
        <v>74</v>
      </c>
      <c r="E117" s="53" t="s">
        <v>381</v>
      </c>
      <c r="F117" s="53" t="s">
        <v>265</v>
      </c>
      <c r="G117" s="53" t="s">
        <v>114</v>
      </c>
      <c r="H117" s="93"/>
      <c r="I117" s="110">
        <v>247.8</v>
      </c>
      <c r="J117" s="110">
        <f>J118</f>
        <v>0</v>
      </c>
      <c r="K117" s="110">
        <f t="shared" si="3"/>
        <v>0</v>
      </c>
      <c r="L117" s="110">
        <f t="shared" si="4"/>
        <v>247.8</v>
      </c>
    </row>
    <row r="118" spans="2:12" ht="12.75">
      <c r="B118" s="59" t="s">
        <v>115</v>
      </c>
      <c r="C118" s="87"/>
      <c r="D118" s="53" t="s">
        <v>74</v>
      </c>
      <c r="E118" s="53" t="s">
        <v>381</v>
      </c>
      <c r="F118" s="53" t="s">
        <v>265</v>
      </c>
      <c r="G118" s="53" t="s">
        <v>116</v>
      </c>
      <c r="H118" s="53"/>
      <c r="I118" s="110">
        <v>247.8</v>
      </c>
      <c r="J118" s="110">
        <f>J119</f>
        <v>0</v>
      </c>
      <c r="K118" s="110">
        <f t="shared" si="3"/>
        <v>0</v>
      </c>
      <c r="L118" s="110">
        <f t="shared" si="4"/>
        <v>247.8</v>
      </c>
    </row>
    <row r="119" spans="2:12" ht="12.75">
      <c r="B119" s="55" t="s">
        <v>101</v>
      </c>
      <c r="C119" s="87"/>
      <c r="D119" s="53" t="s">
        <v>74</v>
      </c>
      <c r="E119" s="53" t="s">
        <v>381</v>
      </c>
      <c r="F119" s="53" t="s">
        <v>265</v>
      </c>
      <c r="G119" s="53" t="s">
        <v>116</v>
      </c>
      <c r="H119" s="53">
        <v>2</v>
      </c>
      <c r="I119" s="110">
        <v>247.8</v>
      </c>
      <c r="J119" s="110">
        <v>0</v>
      </c>
      <c r="K119" s="110">
        <f t="shared" si="3"/>
        <v>0</v>
      </c>
      <c r="L119" s="110">
        <f t="shared" si="4"/>
        <v>247.8</v>
      </c>
    </row>
    <row r="120" spans="2:12" ht="25.5">
      <c r="B120" s="92" t="s">
        <v>384</v>
      </c>
      <c r="C120" s="87"/>
      <c r="D120" s="53" t="s">
        <v>74</v>
      </c>
      <c r="E120" s="53" t="s">
        <v>381</v>
      </c>
      <c r="F120" s="53" t="s">
        <v>383</v>
      </c>
      <c r="G120" s="53"/>
      <c r="H120" s="53"/>
      <c r="I120" s="110">
        <v>278.5</v>
      </c>
      <c r="J120" s="110">
        <f>J121</f>
        <v>0</v>
      </c>
      <c r="K120" s="110">
        <f t="shared" si="3"/>
        <v>0</v>
      </c>
      <c r="L120" s="110">
        <f t="shared" si="4"/>
        <v>278.5</v>
      </c>
    </row>
    <row r="121" spans="2:12" ht="12.75">
      <c r="B121" s="59" t="s">
        <v>118</v>
      </c>
      <c r="C121" s="87"/>
      <c r="D121" s="53" t="s">
        <v>74</v>
      </c>
      <c r="E121" s="53" t="s">
        <v>381</v>
      </c>
      <c r="F121" s="53" t="s">
        <v>383</v>
      </c>
      <c r="G121" s="67">
        <v>800</v>
      </c>
      <c r="H121" s="93"/>
      <c r="I121" s="110">
        <v>278.5</v>
      </c>
      <c r="J121" s="110">
        <f>J122</f>
        <v>0</v>
      </c>
      <c r="K121" s="110">
        <f t="shared" si="3"/>
        <v>0</v>
      </c>
      <c r="L121" s="110">
        <f t="shared" si="4"/>
        <v>278.5</v>
      </c>
    </row>
    <row r="122" spans="2:12" ht="25.5">
      <c r="B122" s="55" t="s">
        <v>561</v>
      </c>
      <c r="C122" s="87"/>
      <c r="D122" s="53" t="s">
        <v>74</v>
      </c>
      <c r="E122" s="53" t="s">
        <v>381</v>
      </c>
      <c r="F122" s="53" t="s">
        <v>383</v>
      </c>
      <c r="G122" s="53" t="s">
        <v>560</v>
      </c>
      <c r="H122" s="53"/>
      <c r="I122" s="110">
        <v>278.5</v>
      </c>
      <c r="J122" s="110">
        <f>J123</f>
        <v>0</v>
      </c>
      <c r="K122" s="110">
        <f t="shared" si="3"/>
        <v>0</v>
      </c>
      <c r="L122" s="110">
        <f t="shared" si="4"/>
        <v>278.5</v>
      </c>
    </row>
    <row r="123" spans="2:12" ht="12.75">
      <c r="B123" s="55" t="s">
        <v>101</v>
      </c>
      <c r="C123" s="87"/>
      <c r="D123" s="53" t="s">
        <v>74</v>
      </c>
      <c r="E123" s="53" t="s">
        <v>381</v>
      </c>
      <c r="F123" s="53" t="s">
        <v>383</v>
      </c>
      <c r="G123" s="53" t="s">
        <v>560</v>
      </c>
      <c r="H123" s="53">
        <v>2</v>
      </c>
      <c r="I123" s="110">
        <v>278.5</v>
      </c>
      <c r="J123" s="110">
        <v>0</v>
      </c>
      <c r="K123" s="110">
        <f t="shared" si="3"/>
        <v>0</v>
      </c>
      <c r="L123" s="110">
        <f t="shared" si="4"/>
        <v>278.5</v>
      </c>
    </row>
    <row r="124" spans="2:12" ht="12.75">
      <c r="B124" s="55" t="s">
        <v>55</v>
      </c>
      <c r="C124" s="86"/>
      <c r="D124" s="53" t="s">
        <v>74</v>
      </c>
      <c r="E124" s="53" t="s">
        <v>56</v>
      </c>
      <c r="F124" s="53"/>
      <c r="G124" s="53"/>
      <c r="H124" s="53"/>
      <c r="I124" s="110">
        <v>100</v>
      </c>
      <c r="J124" s="110">
        <f>J125</f>
        <v>0</v>
      </c>
      <c r="K124" s="110">
        <f t="shared" si="3"/>
        <v>0</v>
      </c>
      <c r="L124" s="110">
        <f t="shared" si="4"/>
        <v>100</v>
      </c>
    </row>
    <row r="125" spans="2:12" ht="12.75">
      <c r="B125" s="59" t="s">
        <v>103</v>
      </c>
      <c r="C125" s="81"/>
      <c r="D125" s="53" t="s">
        <v>74</v>
      </c>
      <c r="E125" s="53" t="s">
        <v>56</v>
      </c>
      <c r="F125" s="79" t="s">
        <v>104</v>
      </c>
      <c r="G125" s="53"/>
      <c r="H125" s="53"/>
      <c r="I125" s="110">
        <v>100</v>
      </c>
      <c r="J125" s="110">
        <f>J126</f>
        <v>0</v>
      </c>
      <c r="K125" s="110">
        <f t="shared" si="3"/>
        <v>0</v>
      </c>
      <c r="L125" s="110">
        <f t="shared" si="4"/>
        <v>100</v>
      </c>
    </row>
    <row r="126" spans="2:12" ht="25.5">
      <c r="B126" s="55" t="s">
        <v>9</v>
      </c>
      <c r="C126" s="80"/>
      <c r="D126" s="53" t="s">
        <v>74</v>
      </c>
      <c r="E126" s="53" t="s">
        <v>56</v>
      </c>
      <c r="F126" s="79" t="s">
        <v>10</v>
      </c>
      <c r="G126" s="53"/>
      <c r="H126" s="53"/>
      <c r="I126" s="110">
        <v>100</v>
      </c>
      <c r="J126" s="110">
        <f>J127</f>
        <v>0</v>
      </c>
      <c r="K126" s="110">
        <f t="shared" si="3"/>
        <v>0</v>
      </c>
      <c r="L126" s="110">
        <f t="shared" si="4"/>
        <v>100</v>
      </c>
    </row>
    <row r="127" spans="2:12" ht="12.75">
      <c r="B127" s="59" t="s">
        <v>113</v>
      </c>
      <c r="C127" s="78"/>
      <c r="D127" s="53" t="s">
        <v>74</v>
      </c>
      <c r="E127" s="53" t="s">
        <v>56</v>
      </c>
      <c r="F127" s="79" t="s">
        <v>10</v>
      </c>
      <c r="G127" s="53" t="s">
        <v>114</v>
      </c>
      <c r="H127" s="53"/>
      <c r="I127" s="110">
        <v>100</v>
      </c>
      <c r="J127" s="110">
        <f>J128</f>
        <v>0</v>
      </c>
      <c r="K127" s="110">
        <f t="shared" si="3"/>
        <v>0</v>
      </c>
      <c r="L127" s="110">
        <f t="shared" si="4"/>
        <v>100</v>
      </c>
    </row>
    <row r="128" spans="2:12" ht="12.75">
      <c r="B128" s="59" t="s">
        <v>115</v>
      </c>
      <c r="C128" s="78"/>
      <c r="D128" s="53" t="s">
        <v>74</v>
      </c>
      <c r="E128" s="53" t="s">
        <v>56</v>
      </c>
      <c r="F128" s="79" t="s">
        <v>10</v>
      </c>
      <c r="G128" s="53" t="s">
        <v>116</v>
      </c>
      <c r="H128" s="53"/>
      <c r="I128" s="110">
        <v>100</v>
      </c>
      <c r="J128" s="110">
        <f>J129</f>
        <v>0</v>
      </c>
      <c r="K128" s="110">
        <f t="shared" si="3"/>
        <v>0</v>
      </c>
      <c r="L128" s="110">
        <f t="shared" si="4"/>
        <v>100</v>
      </c>
    </row>
    <row r="129" spans="2:12" ht="12.75">
      <c r="B129" s="55" t="s">
        <v>101</v>
      </c>
      <c r="C129" s="80"/>
      <c r="D129" s="53" t="s">
        <v>74</v>
      </c>
      <c r="E129" s="53" t="s">
        <v>56</v>
      </c>
      <c r="F129" s="79" t="s">
        <v>10</v>
      </c>
      <c r="G129" s="53" t="s">
        <v>116</v>
      </c>
      <c r="H129" s="53">
        <v>2</v>
      </c>
      <c r="I129" s="110">
        <v>100</v>
      </c>
      <c r="J129" s="110">
        <v>0</v>
      </c>
      <c r="K129" s="110">
        <f t="shared" si="3"/>
        <v>0</v>
      </c>
      <c r="L129" s="110">
        <f t="shared" si="4"/>
        <v>100</v>
      </c>
    </row>
    <row r="130" spans="2:12" ht="12.75">
      <c r="B130" s="55" t="s">
        <v>462</v>
      </c>
      <c r="C130" s="80"/>
      <c r="D130" s="53" t="s">
        <v>75</v>
      </c>
      <c r="E130" s="53"/>
      <c r="F130" s="53"/>
      <c r="G130" s="53"/>
      <c r="H130" s="53"/>
      <c r="I130" s="110">
        <v>4310.9</v>
      </c>
      <c r="J130" s="110">
        <f>J131+J137</f>
        <v>1157.4</v>
      </c>
      <c r="K130" s="110">
        <f t="shared" si="3"/>
        <v>26.848221949012974</v>
      </c>
      <c r="L130" s="110">
        <f t="shared" si="4"/>
        <v>3153.4999999999995</v>
      </c>
    </row>
    <row r="131" spans="2:12" ht="25.5">
      <c r="B131" s="55" t="s">
        <v>140</v>
      </c>
      <c r="C131" s="86"/>
      <c r="D131" s="53" t="s">
        <v>75</v>
      </c>
      <c r="E131" s="53" t="s">
        <v>77</v>
      </c>
      <c r="F131" s="79" t="s">
        <v>521</v>
      </c>
      <c r="G131" s="28"/>
      <c r="H131" s="53"/>
      <c r="I131" s="110">
        <v>4136</v>
      </c>
      <c r="J131" s="110">
        <f>J132</f>
        <v>1157.4</v>
      </c>
      <c r="K131" s="110">
        <f t="shared" si="3"/>
        <v>27.983558994197296</v>
      </c>
      <c r="L131" s="110">
        <f t="shared" si="4"/>
        <v>2978.6</v>
      </c>
    </row>
    <row r="132" spans="2:12" ht="25.5">
      <c r="B132" s="55" t="s">
        <v>233</v>
      </c>
      <c r="C132" s="80"/>
      <c r="D132" s="53" t="s">
        <v>75</v>
      </c>
      <c r="E132" s="53" t="s">
        <v>77</v>
      </c>
      <c r="F132" s="79" t="s">
        <v>521</v>
      </c>
      <c r="G132" s="53" t="s">
        <v>234</v>
      </c>
      <c r="H132" s="53"/>
      <c r="I132" s="110">
        <v>4136</v>
      </c>
      <c r="J132" s="110">
        <f>J133+J135</f>
        <v>1157.4</v>
      </c>
      <c r="K132" s="110">
        <f t="shared" si="3"/>
        <v>27.983558994197296</v>
      </c>
      <c r="L132" s="110">
        <f t="shared" si="4"/>
        <v>2978.6</v>
      </c>
    </row>
    <row r="133" spans="2:12" ht="25.5">
      <c r="B133" s="55" t="s">
        <v>424</v>
      </c>
      <c r="C133" s="80"/>
      <c r="D133" s="53" t="s">
        <v>75</v>
      </c>
      <c r="E133" s="53" t="s">
        <v>77</v>
      </c>
      <c r="F133" s="79" t="s">
        <v>521</v>
      </c>
      <c r="G133" s="53" t="s">
        <v>423</v>
      </c>
      <c r="H133" s="53"/>
      <c r="I133" s="110">
        <v>4092.2</v>
      </c>
      <c r="J133" s="110">
        <f>J134</f>
        <v>1157.4</v>
      </c>
      <c r="K133" s="110">
        <f t="shared" si="3"/>
        <v>28.28307511851816</v>
      </c>
      <c r="L133" s="110">
        <f t="shared" si="4"/>
        <v>2934.7999999999997</v>
      </c>
    </row>
    <row r="134" spans="2:12" ht="12.75">
      <c r="B134" s="55" t="s">
        <v>101</v>
      </c>
      <c r="C134" s="86"/>
      <c r="D134" s="53" t="s">
        <v>75</v>
      </c>
      <c r="E134" s="53" t="s">
        <v>77</v>
      </c>
      <c r="F134" s="79" t="s">
        <v>521</v>
      </c>
      <c r="G134" s="53" t="s">
        <v>423</v>
      </c>
      <c r="H134" s="53">
        <v>2</v>
      </c>
      <c r="I134" s="110">
        <v>4092.2</v>
      </c>
      <c r="J134" s="110">
        <v>1157.4</v>
      </c>
      <c r="K134" s="110">
        <f t="shared" si="3"/>
        <v>28.28307511851816</v>
      </c>
      <c r="L134" s="110">
        <f t="shared" si="4"/>
        <v>2934.7999999999997</v>
      </c>
    </row>
    <row r="135" spans="2:12" ht="12.75">
      <c r="B135" s="55" t="s">
        <v>127</v>
      </c>
      <c r="C135" s="80"/>
      <c r="D135" s="53" t="s">
        <v>75</v>
      </c>
      <c r="E135" s="53" t="s">
        <v>77</v>
      </c>
      <c r="F135" s="79" t="s">
        <v>521</v>
      </c>
      <c r="G135" s="28">
        <v>612</v>
      </c>
      <c r="H135" s="53"/>
      <c r="I135" s="110">
        <v>43.8</v>
      </c>
      <c r="J135" s="110">
        <f>J136</f>
        <v>0</v>
      </c>
      <c r="K135" s="110">
        <f t="shared" si="3"/>
        <v>0</v>
      </c>
      <c r="L135" s="110">
        <f t="shared" si="4"/>
        <v>43.8</v>
      </c>
    </row>
    <row r="136" spans="2:12" ht="12.75">
      <c r="B136" s="55" t="s">
        <v>101</v>
      </c>
      <c r="C136" s="86"/>
      <c r="D136" s="53" t="s">
        <v>75</v>
      </c>
      <c r="E136" s="53" t="s">
        <v>77</v>
      </c>
      <c r="F136" s="79" t="s">
        <v>521</v>
      </c>
      <c r="G136" s="28">
        <v>612</v>
      </c>
      <c r="H136" s="53">
        <v>2</v>
      </c>
      <c r="I136" s="110">
        <v>43.8</v>
      </c>
      <c r="J136" s="110">
        <v>0</v>
      </c>
      <c r="K136" s="110">
        <f t="shared" si="3"/>
        <v>0</v>
      </c>
      <c r="L136" s="110">
        <f t="shared" si="4"/>
        <v>43.8</v>
      </c>
    </row>
    <row r="137" spans="2:12" ht="19.5" customHeight="1">
      <c r="B137" s="63" t="s">
        <v>194</v>
      </c>
      <c r="C137" s="83"/>
      <c r="D137" s="53" t="s">
        <v>75</v>
      </c>
      <c r="E137" s="53" t="s">
        <v>77</v>
      </c>
      <c r="F137" s="53" t="s">
        <v>267</v>
      </c>
      <c r="G137" s="28"/>
      <c r="H137" s="53"/>
      <c r="I137" s="110">
        <v>174.9</v>
      </c>
      <c r="J137" s="110">
        <f>J138</f>
        <v>0</v>
      </c>
      <c r="K137" s="110">
        <f t="shared" si="3"/>
        <v>0</v>
      </c>
      <c r="L137" s="110">
        <f t="shared" si="4"/>
        <v>174.9</v>
      </c>
    </row>
    <row r="138" spans="2:12" ht="38.25">
      <c r="B138" s="55" t="s">
        <v>195</v>
      </c>
      <c r="C138" s="87"/>
      <c r="D138" s="53" t="s">
        <v>75</v>
      </c>
      <c r="E138" s="53" t="s">
        <v>77</v>
      </c>
      <c r="F138" s="53" t="s">
        <v>272</v>
      </c>
      <c r="G138" s="53"/>
      <c r="H138" s="53"/>
      <c r="I138" s="110">
        <v>174.9</v>
      </c>
      <c r="J138" s="110">
        <f>J139</f>
        <v>0</v>
      </c>
      <c r="K138" s="110">
        <f aca="true" t="shared" si="7" ref="K138:K205">J138/I138*100</f>
        <v>0</v>
      </c>
      <c r="L138" s="110">
        <f aca="true" t="shared" si="8" ref="L138:L205">I138-J138</f>
        <v>174.9</v>
      </c>
    </row>
    <row r="139" spans="2:12" ht="38.25">
      <c r="B139" s="55" t="s">
        <v>274</v>
      </c>
      <c r="C139" s="87"/>
      <c r="D139" s="53" t="s">
        <v>75</v>
      </c>
      <c r="E139" s="53" t="s">
        <v>77</v>
      </c>
      <c r="F139" s="53" t="s">
        <v>273</v>
      </c>
      <c r="G139" s="53"/>
      <c r="H139" s="53"/>
      <c r="I139" s="110">
        <v>174.9</v>
      </c>
      <c r="J139" s="110">
        <f>J140</f>
        <v>0</v>
      </c>
      <c r="K139" s="110">
        <f t="shared" si="7"/>
        <v>0</v>
      </c>
      <c r="L139" s="110">
        <f t="shared" si="8"/>
        <v>174.9</v>
      </c>
    </row>
    <row r="140" spans="2:12" ht="25.5">
      <c r="B140" s="55" t="s">
        <v>233</v>
      </c>
      <c r="C140" s="87"/>
      <c r="D140" s="53" t="s">
        <v>75</v>
      </c>
      <c r="E140" s="53" t="s">
        <v>77</v>
      </c>
      <c r="F140" s="53" t="s">
        <v>273</v>
      </c>
      <c r="G140" s="53" t="s">
        <v>234</v>
      </c>
      <c r="H140" s="53"/>
      <c r="I140" s="110">
        <v>174.9</v>
      </c>
      <c r="J140" s="110">
        <f>J141</f>
        <v>0</v>
      </c>
      <c r="K140" s="110">
        <f t="shared" si="7"/>
        <v>0</v>
      </c>
      <c r="L140" s="110">
        <f t="shared" si="8"/>
        <v>174.9</v>
      </c>
    </row>
    <row r="141" spans="2:12" ht="12.75">
      <c r="B141" s="55" t="s">
        <v>127</v>
      </c>
      <c r="C141" s="87"/>
      <c r="D141" s="53" t="s">
        <v>75</v>
      </c>
      <c r="E141" s="53" t="s">
        <v>77</v>
      </c>
      <c r="F141" s="53" t="s">
        <v>273</v>
      </c>
      <c r="G141" s="28">
        <v>612</v>
      </c>
      <c r="H141" s="53"/>
      <c r="I141" s="110">
        <v>174.9</v>
      </c>
      <c r="J141" s="110">
        <f>J142</f>
        <v>0</v>
      </c>
      <c r="K141" s="110">
        <f t="shared" si="7"/>
        <v>0</v>
      </c>
      <c r="L141" s="110">
        <f t="shared" si="8"/>
        <v>174.9</v>
      </c>
    </row>
    <row r="142" spans="2:12" ht="12.75">
      <c r="B142" s="55" t="s">
        <v>101</v>
      </c>
      <c r="C142" s="87"/>
      <c r="D142" s="53" t="s">
        <v>75</v>
      </c>
      <c r="E142" s="53" t="s">
        <v>77</v>
      </c>
      <c r="F142" s="53" t="s">
        <v>273</v>
      </c>
      <c r="G142" s="28">
        <v>612</v>
      </c>
      <c r="H142" s="53">
        <v>2</v>
      </c>
      <c r="I142" s="110">
        <v>174.9</v>
      </c>
      <c r="J142" s="110">
        <v>0</v>
      </c>
      <c r="K142" s="110">
        <f t="shared" si="7"/>
        <v>0</v>
      </c>
      <c r="L142" s="110">
        <f t="shared" si="8"/>
        <v>174.9</v>
      </c>
    </row>
    <row r="143" spans="2:12" ht="12.75">
      <c r="B143" s="55" t="s">
        <v>466</v>
      </c>
      <c r="C143" s="81"/>
      <c r="D143" s="53" t="s">
        <v>80</v>
      </c>
      <c r="E143" s="53"/>
      <c r="F143" s="53"/>
      <c r="G143" s="53"/>
      <c r="H143" s="53"/>
      <c r="I143" s="110">
        <v>4898.6</v>
      </c>
      <c r="J143" s="110">
        <f>J144</f>
        <v>982.6</v>
      </c>
      <c r="K143" s="110">
        <f t="shared" si="7"/>
        <v>20.058792308006367</v>
      </c>
      <c r="L143" s="110">
        <f t="shared" si="8"/>
        <v>3916.0000000000005</v>
      </c>
    </row>
    <row r="144" spans="2:12" ht="12.75">
      <c r="B144" s="55" t="s">
        <v>467</v>
      </c>
      <c r="C144" s="81"/>
      <c r="D144" s="53" t="s">
        <v>80</v>
      </c>
      <c r="E144" s="53" t="s">
        <v>81</v>
      </c>
      <c r="F144" s="53"/>
      <c r="G144" s="53"/>
      <c r="H144" s="53"/>
      <c r="I144" s="110">
        <v>4898.6</v>
      </c>
      <c r="J144" s="110">
        <f>J145+J157</f>
        <v>982.6</v>
      </c>
      <c r="K144" s="110">
        <f t="shared" si="7"/>
        <v>20.058792308006367</v>
      </c>
      <c r="L144" s="110">
        <f t="shared" si="8"/>
        <v>3916.0000000000005</v>
      </c>
    </row>
    <row r="145" spans="2:12" ht="12.75">
      <c r="B145" s="59" t="s">
        <v>103</v>
      </c>
      <c r="C145" s="81"/>
      <c r="D145" s="53" t="s">
        <v>80</v>
      </c>
      <c r="E145" s="53" t="s">
        <v>81</v>
      </c>
      <c r="F145" s="53" t="s">
        <v>104</v>
      </c>
      <c r="G145" s="52"/>
      <c r="H145" s="52"/>
      <c r="I145" s="110">
        <v>4772.6</v>
      </c>
      <c r="J145" s="110">
        <f>J146+J150</f>
        <v>982.6</v>
      </c>
      <c r="K145" s="110">
        <f t="shared" si="7"/>
        <v>20.588358546704104</v>
      </c>
      <c r="L145" s="110">
        <f t="shared" si="8"/>
        <v>3790.0000000000005</v>
      </c>
    </row>
    <row r="146" spans="2:12" ht="28.5" customHeight="1">
      <c r="B146" s="59" t="s">
        <v>311</v>
      </c>
      <c r="C146" s="81"/>
      <c r="D146" s="53" t="s">
        <v>80</v>
      </c>
      <c r="E146" s="53" t="s">
        <v>81</v>
      </c>
      <c r="F146" s="53" t="s">
        <v>312</v>
      </c>
      <c r="G146" s="52"/>
      <c r="H146" s="52"/>
      <c r="I146" s="110">
        <v>1500</v>
      </c>
      <c r="J146" s="110">
        <f>J147</f>
        <v>221.1</v>
      </c>
      <c r="K146" s="110">
        <f t="shared" si="7"/>
        <v>14.74</v>
      </c>
      <c r="L146" s="110">
        <f t="shared" si="8"/>
        <v>1278.9</v>
      </c>
    </row>
    <row r="147" spans="2:12" ht="25.5">
      <c r="B147" s="55" t="s">
        <v>233</v>
      </c>
      <c r="C147" s="81"/>
      <c r="D147" s="53" t="s">
        <v>80</v>
      </c>
      <c r="E147" s="53" t="s">
        <v>81</v>
      </c>
      <c r="F147" s="53" t="s">
        <v>312</v>
      </c>
      <c r="G147" s="53" t="s">
        <v>234</v>
      </c>
      <c r="H147" s="52"/>
      <c r="I147" s="110">
        <v>1500</v>
      </c>
      <c r="J147" s="110">
        <f>J148</f>
        <v>221.1</v>
      </c>
      <c r="K147" s="110">
        <f t="shared" si="7"/>
        <v>14.74</v>
      </c>
      <c r="L147" s="110">
        <f t="shared" si="8"/>
        <v>1278.9</v>
      </c>
    </row>
    <row r="148" spans="2:12" ht="12.75">
      <c r="B148" s="55" t="s">
        <v>127</v>
      </c>
      <c r="C148" s="81"/>
      <c r="D148" s="53" t="s">
        <v>80</v>
      </c>
      <c r="E148" s="53" t="s">
        <v>81</v>
      </c>
      <c r="F148" s="53" t="s">
        <v>312</v>
      </c>
      <c r="G148" s="53" t="s">
        <v>128</v>
      </c>
      <c r="H148" s="53"/>
      <c r="I148" s="110">
        <v>1500</v>
      </c>
      <c r="J148" s="110">
        <f>J149</f>
        <v>221.1</v>
      </c>
      <c r="K148" s="110">
        <f t="shared" si="7"/>
        <v>14.74</v>
      </c>
      <c r="L148" s="110">
        <f t="shared" si="8"/>
        <v>1278.9</v>
      </c>
    </row>
    <row r="149" spans="2:12" ht="12.75">
      <c r="B149" s="114" t="s">
        <v>90</v>
      </c>
      <c r="C149" s="250"/>
      <c r="D149" s="242" t="s">
        <v>80</v>
      </c>
      <c r="E149" s="242" t="s">
        <v>81</v>
      </c>
      <c r="F149" s="242" t="s">
        <v>312</v>
      </c>
      <c r="G149" s="242" t="s">
        <v>128</v>
      </c>
      <c r="H149" s="242" t="s">
        <v>174</v>
      </c>
      <c r="I149" s="245">
        <v>1500</v>
      </c>
      <c r="J149" s="245">
        <v>221.1</v>
      </c>
      <c r="K149" s="245">
        <f t="shared" si="7"/>
        <v>14.74</v>
      </c>
      <c r="L149" s="245">
        <f t="shared" si="8"/>
        <v>1278.9</v>
      </c>
    </row>
    <row r="150" spans="2:12" ht="25.5">
      <c r="B150" s="55" t="s">
        <v>143</v>
      </c>
      <c r="C150" s="81"/>
      <c r="D150" s="53" t="s">
        <v>80</v>
      </c>
      <c r="E150" s="53" t="s">
        <v>81</v>
      </c>
      <c r="F150" s="53" t="s">
        <v>327</v>
      </c>
      <c r="G150" s="53"/>
      <c r="H150" s="53"/>
      <c r="I150" s="110">
        <v>3272.6</v>
      </c>
      <c r="J150" s="110">
        <f>J151</f>
        <v>761.5</v>
      </c>
      <c r="K150" s="110">
        <f t="shared" si="7"/>
        <v>23.268960459573428</v>
      </c>
      <c r="L150" s="110">
        <f t="shared" si="8"/>
        <v>2511.1</v>
      </c>
    </row>
    <row r="151" spans="2:12" ht="25.5">
      <c r="B151" s="55" t="s">
        <v>233</v>
      </c>
      <c r="C151" s="81"/>
      <c r="D151" s="53" t="s">
        <v>80</v>
      </c>
      <c r="E151" s="53" t="s">
        <v>81</v>
      </c>
      <c r="F151" s="53" t="s">
        <v>327</v>
      </c>
      <c r="G151" s="53" t="s">
        <v>234</v>
      </c>
      <c r="H151" s="53"/>
      <c r="I151" s="110">
        <v>3272.6</v>
      </c>
      <c r="J151" s="110">
        <f>J152+J155</f>
        <v>761.5</v>
      </c>
      <c r="K151" s="110">
        <f t="shared" si="7"/>
        <v>23.268960459573428</v>
      </c>
      <c r="L151" s="110">
        <f t="shared" si="8"/>
        <v>2511.1</v>
      </c>
    </row>
    <row r="152" spans="2:12" ht="25.5">
      <c r="B152" s="55" t="s">
        <v>424</v>
      </c>
      <c r="C152" s="81"/>
      <c r="D152" s="53" t="s">
        <v>80</v>
      </c>
      <c r="E152" s="53" t="s">
        <v>81</v>
      </c>
      <c r="F152" s="53" t="s">
        <v>327</v>
      </c>
      <c r="G152" s="53" t="s">
        <v>423</v>
      </c>
      <c r="H152" s="53"/>
      <c r="I152" s="110">
        <v>3239.3</v>
      </c>
      <c r="J152" s="110">
        <f>J153+J154</f>
        <v>726.5</v>
      </c>
      <c r="K152" s="110">
        <f t="shared" si="7"/>
        <v>22.42768499367147</v>
      </c>
      <c r="L152" s="110">
        <f t="shared" si="8"/>
        <v>2512.8</v>
      </c>
    </row>
    <row r="153" spans="2:12" ht="12.75">
      <c r="B153" s="59" t="s">
        <v>98</v>
      </c>
      <c r="C153" s="87"/>
      <c r="D153" s="53" t="s">
        <v>80</v>
      </c>
      <c r="E153" s="53" t="s">
        <v>81</v>
      </c>
      <c r="F153" s="53" t="s">
        <v>327</v>
      </c>
      <c r="G153" s="53" t="s">
        <v>423</v>
      </c>
      <c r="H153" s="53" t="s">
        <v>93</v>
      </c>
      <c r="I153" s="110">
        <v>880.4</v>
      </c>
      <c r="J153" s="110">
        <v>138</v>
      </c>
      <c r="K153" s="110">
        <f t="shared" si="7"/>
        <v>15.674693321217628</v>
      </c>
      <c r="L153" s="110">
        <f t="shared" si="8"/>
        <v>742.4</v>
      </c>
    </row>
    <row r="154" spans="2:12" ht="12.75">
      <c r="B154" s="55" t="s">
        <v>101</v>
      </c>
      <c r="C154" s="81"/>
      <c r="D154" s="53" t="s">
        <v>80</v>
      </c>
      <c r="E154" s="53" t="s">
        <v>81</v>
      </c>
      <c r="F154" s="53" t="s">
        <v>327</v>
      </c>
      <c r="G154" s="53" t="s">
        <v>423</v>
      </c>
      <c r="H154" s="53">
        <v>2</v>
      </c>
      <c r="I154" s="110">
        <v>2357.2</v>
      </c>
      <c r="J154" s="110">
        <v>588.5</v>
      </c>
      <c r="K154" s="110">
        <f t="shared" si="7"/>
        <v>24.96606142881385</v>
      </c>
      <c r="L154" s="110">
        <f t="shared" si="8"/>
        <v>1768.6999999999998</v>
      </c>
    </row>
    <row r="155" spans="2:12" ht="12.75">
      <c r="B155" s="55" t="s">
        <v>127</v>
      </c>
      <c r="C155" s="87"/>
      <c r="D155" s="53" t="s">
        <v>80</v>
      </c>
      <c r="E155" s="53" t="s">
        <v>81</v>
      </c>
      <c r="F155" s="53" t="s">
        <v>327</v>
      </c>
      <c r="G155" s="28">
        <v>612</v>
      </c>
      <c r="H155" s="53"/>
      <c r="I155" s="110">
        <v>35</v>
      </c>
      <c r="J155" s="110">
        <f>J156</f>
        <v>35</v>
      </c>
      <c r="K155" s="110">
        <f t="shared" si="7"/>
        <v>100</v>
      </c>
      <c r="L155" s="110">
        <f t="shared" si="8"/>
        <v>0</v>
      </c>
    </row>
    <row r="156" spans="2:12" ht="12.75">
      <c r="B156" s="55" t="s">
        <v>101</v>
      </c>
      <c r="C156" s="87"/>
      <c r="D156" s="53" t="s">
        <v>80</v>
      </c>
      <c r="E156" s="53" t="s">
        <v>81</v>
      </c>
      <c r="F156" s="53" t="s">
        <v>327</v>
      </c>
      <c r="G156" s="28">
        <v>612</v>
      </c>
      <c r="H156" s="53">
        <v>2</v>
      </c>
      <c r="I156" s="110">
        <v>35</v>
      </c>
      <c r="J156" s="110">
        <v>35</v>
      </c>
      <c r="K156" s="110">
        <f t="shared" si="7"/>
        <v>100</v>
      </c>
      <c r="L156" s="110">
        <f t="shared" si="8"/>
        <v>0</v>
      </c>
    </row>
    <row r="157" spans="2:12" ht="25.5">
      <c r="B157" s="63" t="s">
        <v>194</v>
      </c>
      <c r="C157" s="83"/>
      <c r="D157" s="53" t="s">
        <v>80</v>
      </c>
      <c r="E157" s="53" t="s">
        <v>81</v>
      </c>
      <c r="F157" s="53" t="s">
        <v>267</v>
      </c>
      <c r="G157" s="52"/>
      <c r="H157" s="52"/>
      <c r="I157" s="110">
        <v>126</v>
      </c>
      <c r="J157" s="110">
        <f>J158+J163</f>
        <v>0</v>
      </c>
      <c r="K157" s="110">
        <f t="shared" si="7"/>
        <v>0</v>
      </c>
      <c r="L157" s="110">
        <f t="shared" si="8"/>
        <v>126</v>
      </c>
    </row>
    <row r="158" spans="2:12" ht="38.25">
      <c r="B158" s="55" t="s">
        <v>196</v>
      </c>
      <c r="C158" s="80"/>
      <c r="D158" s="53" t="s">
        <v>80</v>
      </c>
      <c r="E158" s="53" t="s">
        <v>81</v>
      </c>
      <c r="F158" s="53" t="s">
        <v>268</v>
      </c>
      <c r="G158" s="53"/>
      <c r="H158" s="53"/>
      <c r="I158" s="110">
        <v>1</v>
      </c>
      <c r="J158" s="110">
        <f>J159</f>
        <v>0</v>
      </c>
      <c r="K158" s="110">
        <f t="shared" si="7"/>
        <v>0</v>
      </c>
      <c r="L158" s="110">
        <f t="shared" si="8"/>
        <v>1</v>
      </c>
    </row>
    <row r="159" spans="2:12" ht="38.25">
      <c r="B159" s="55" t="s">
        <v>197</v>
      </c>
      <c r="C159" s="80"/>
      <c r="D159" s="53" t="s">
        <v>80</v>
      </c>
      <c r="E159" s="53" t="s">
        <v>81</v>
      </c>
      <c r="F159" s="53" t="s">
        <v>269</v>
      </c>
      <c r="G159" s="53"/>
      <c r="H159" s="53"/>
      <c r="I159" s="110">
        <v>1</v>
      </c>
      <c r="J159" s="110">
        <f>J160</f>
        <v>0</v>
      </c>
      <c r="K159" s="110">
        <f t="shared" si="7"/>
        <v>0</v>
      </c>
      <c r="L159" s="110">
        <f t="shared" si="8"/>
        <v>1</v>
      </c>
    </row>
    <row r="160" spans="2:12" ht="25.5">
      <c r="B160" s="55" t="s">
        <v>233</v>
      </c>
      <c r="C160" s="80"/>
      <c r="D160" s="53" t="s">
        <v>80</v>
      </c>
      <c r="E160" s="53" t="s">
        <v>81</v>
      </c>
      <c r="F160" s="53" t="s">
        <v>269</v>
      </c>
      <c r="G160" s="53" t="s">
        <v>234</v>
      </c>
      <c r="H160" s="53"/>
      <c r="I160" s="110">
        <v>1</v>
      </c>
      <c r="J160" s="110">
        <f>J161</f>
        <v>0</v>
      </c>
      <c r="K160" s="110">
        <f t="shared" si="7"/>
        <v>0</v>
      </c>
      <c r="L160" s="110">
        <f t="shared" si="8"/>
        <v>1</v>
      </c>
    </row>
    <row r="161" spans="2:12" ht="12.75">
      <c r="B161" s="55" t="s">
        <v>127</v>
      </c>
      <c r="C161" s="87"/>
      <c r="D161" s="53" t="s">
        <v>80</v>
      </c>
      <c r="E161" s="53" t="s">
        <v>81</v>
      </c>
      <c r="F161" s="53" t="s">
        <v>269</v>
      </c>
      <c r="G161" s="28">
        <v>612</v>
      </c>
      <c r="H161" s="53"/>
      <c r="I161" s="110">
        <v>1</v>
      </c>
      <c r="J161" s="110">
        <f>J162</f>
        <v>0</v>
      </c>
      <c r="K161" s="110">
        <f t="shared" si="7"/>
        <v>0</v>
      </c>
      <c r="L161" s="110">
        <f t="shared" si="8"/>
        <v>1</v>
      </c>
    </row>
    <row r="162" spans="2:12" ht="12.75">
      <c r="B162" s="55" t="s">
        <v>101</v>
      </c>
      <c r="C162" s="87"/>
      <c r="D162" s="53" t="s">
        <v>80</v>
      </c>
      <c r="E162" s="53" t="s">
        <v>81</v>
      </c>
      <c r="F162" s="53" t="s">
        <v>269</v>
      </c>
      <c r="G162" s="28">
        <v>612</v>
      </c>
      <c r="H162" s="53">
        <v>2</v>
      </c>
      <c r="I162" s="110">
        <v>1</v>
      </c>
      <c r="J162" s="110">
        <v>0</v>
      </c>
      <c r="K162" s="110">
        <f t="shared" si="7"/>
        <v>0</v>
      </c>
      <c r="L162" s="110">
        <f t="shared" si="8"/>
        <v>1</v>
      </c>
    </row>
    <row r="163" spans="2:12" ht="38.25">
      <c r="B163" s="55" t="s">
        <v>198</v>
      </c>
      <c r="C163" s="87"/>
      <c r="D163" s="53" t="s">
        <v>80</v>
      </c>
      <c r="E163" s="53" t="s">
        <v>81</v>
      </c>
      <c r="F163" s="53" t="s">
        <v>270</v>
      </c>
      <c r="G163" s="53"/>
      <c r="H163" s="53"/>
      <c r="I163" s="110">
        <v>125</v>
      </c>
      <c r="J163" s="110">
        <f>J164</f>
        <v>0</v>
      </c>
      <c r="K163" s="110">
        <f t="shared" si="7"/>
        <v>0</v>
      </c>
      <c r="L163" s="110">
        <f t="shared" si="8"/>
        <v>125</v>
      </c>
    </row>
    <row r="164" spans="2:12" ht="38.25">
      <c r="B164" s="55" t="s">
        <v>199</v>
      </c>
      <c r="C164" s="87"/>
      <c r="D164" s="53" t="s">
        <v>80</v>
      </c>
      <c r="E164" s="53" t="s">
        <v>81</v>
      </c>
      <c r="F164" s="53" t="s">
        <v>271</v>
      </c>
      <c r="G164" s="53"/>
      <c r="H164" s="53"/>
      <c r="I164" s="110">
        <v>125</v>
      </c>
      <c r="J164" s="110">
        <f>J165</f>
        <v>0</v>
      </c>
      <c r="K164" s="110">
        <f t="shared" si="7"/>
        <v>0</v>
      </c>
      <c r="L164" s="110">
        <f t="shared" si="8"/>
        <v>125</v>
      </c>
    </row>
    <row r="165" spans="2:12" ht="25.5">
      <c r="B165" s="55" t="s">
        <v>233</v>
      </c>
      <c r="C165" s="87"/>
      <c r="D165" s="53" t="s">
        <v>80</v>
      </c>
      <c r="E165" s="53" t="s">
        <v>81</v>
      </c>
      <c r="F165" s="53" t="s">
        <v>271</v>
      </c>
      <c r="G165" s="53" t="s">
        <v>234</v>
      </c>
      <c r="H165" s="53"/>
      <c r="I165" s="110">
        <v>125</v>
      </c>
      <c r="J165" s="110">
        <f>J166</f>
        <v>0</v>
      </c>
      <c r="K165" s="110">
        <f t="shared" si="7"/>
        <v>0</v>
      </c>
      <c r="L165" s="110">
        <f t="shared" si="8"/>
        <v>125</v>
      </c>
    </row>
    <row r="166" spans="2:12" ht="12.75">
      <c r="B166" s="55" t="s">
        <v>127</v>
      </c>
      <c r="C166" s="87"/>
      <c r="D166" s="53" t="s">
        <v>80</v>
      </c>
      <c r="E166" s="53" t="s">
        <v>81</v>
      </c>
      <c r="F166" s="53" t="s">
        <v>271</v>
      </c>
      <c r="G166" s="28">
        <v>612</v>
      </c>
      <c r="H166" s="53"/>
      <c r="I166" s="110">
        <v>125</v>
      </c>
      <c r="J166" s="110">
        <f>J167</f>
        <v>0</v>
      </c>
      <c r="K166" s="110">
        <f t="shared" si="7"/>
        <v>0</v>
      </c>
      <c r="L166" s="110">
        <f t="shared" si="8"/>
        <v>125</v>
      </c>
    </row>
    <row r="167" spans="2:12" ht="12.75">
      <c r="B167" s="55" t="s">
        <v>101</v>
      </c>
      <c r="C167" s="87"/>
      <c r="D167" s="53" t="s">
        <v>80</v>
      </c>
      <c r="E167" s="53" t="s">
        <v>81</v>
      </c>
      <c r="F167" s="53" t="s">
        <v>271</v>
      </c>
      <c r="G167" s="28">
        <v>612</v>
      </c>
      <c r="H167" s="53">
        <v>2</v>
      </c>
      <c r="I167" s="110">
        <v>125</v>
      </c>
      <c r="J167" s="110">
        <v>0</v>
      </c>
      <c r="K167" s="110">
        <f t="shared" si="7"/>
        <v>0</v>
      </c>
      <c r="L167" s="110">
        <f t="shared" si="8"/>
        <v>125</v>
      </c>
    </row>
    <row r="168" spans="2:12" ht="12.75">
      <c r="B168" s="55" t="s">
        <v>469</v>
      </c>
      <c r="C168" s="80"/>
      <c r="D168" s="53" t="s">
        <v>82</v>
      </c>
      <c r="E168" s="53"/>
      <c r="F168" s="53"/>
      <c r="G168" s="53"/>
      <c r="H168" s="53"/>
      <c r="I168" s="111">
        <v>8162.9</v>
      </c>
      <c r="J168" s="110">
        <f>J169+J175</f>
        <v>681.8</v>
      </c>
      <c r="K168" s="110">
        <f t="shared" si="7"/>
        <v>8.35242377096375</v>
      </c>
      <c r="L168" s="110">
        <f t="shared" si="8"/>
        <v>7481.099999999999</v>
      </c>
    </row>
    <row r="169" spans="2:12" ht="12.75">
      <c r="B169" s="55" t="s">
        <v>50</v>
      </c>
      <c r="C169" s="80"/>
      <c r="D169" s="53" t="s">
        <v>82</v>
      </c>
      <c r="E169" s="53" t="s">
        <v>83</v>
      </c>
      <c r="F169" s="53"/>
      <c r="G169" s="53"/>
      <c r="H169" s="53"/>
      <c r="I169" s="110">
        <v>2125.3</v>
      </c>
      <c r="J169" s="110">
        <f>J170</f>
        <v>666.8</v>
      </c>
      <c r="K169" s="110">
        <f t="shared" si="7"/>
        <v>31.374394203171313</v>
      </c>
      <c r="L169" s="110">
        <f t="shared" si="8"/>
        <v>1458.5000000000002</v>
      </c>
    </row>
    <row r="170" spans="2:12" ht="12.75">
      <c r="B170" s="59" t="s">
        <v>103</v>
      </c>
      <c r="C170" s="81"/>
      <c r="D170" s="53" t="s">
        <v>82</v>
      </c>
      <c r="E170" s="53" t="s">
        <v>83</v>
      </c>
      <c r="F170" s="53" t="s">
        <v>104</v>
      </c>
      <c r="G170" s="53"/>
      <c r="H170" s="53"/>
      <c r="I170" s="110">
        <v>2125.3</v>
      </c>
      <c r="J170" s="110">
        <f>J171</f>
        <v>666.8</v>
      </c>
      <c r="K170" s="110">
        <f t="shared" si="7"/>
        <v>31.374394203171313</v>
      </c>
      <c r="L170" s="110">
        <f t="shared" si="8"/>
        <v>1458.5000000000002</v>
      </c>
    </row>
    <row r="171" spans="2:12" ht="25.5">
      <c r="B171" s="55" t="s">
        <v>399</v>
      </c>
      <c r="C171" s="80"/>
      <c r="D171" s="53" t="s">
        <v>82</v>
      </c>
      <c r="E171" s="53" t="s">
        <v>83</v>
      </c>
      <c r="F171" s="53" t="s">
        <v>357</v>
      </c>
      <c r="G171" s="53"/>
      <c r="H171" s="53"/>
      <c r="I171" s="110">
        <v>2125.3</v>
      </c>
      <c r="J171" s="110">
        <f>J172</f>
        <v>666.8</v>
      </c>
      <c r="K171" s="110">
        <f t="shared" si="7"/>
        <v>31.374394203171313</v>
      </c>
      <c r="L171" s="110">
        <f t="shared" si="8"/>
        <v>1458.5000000000002</v>
      </c>
    </row>
    <row r="172" spans="2:12" ht="12.75">
      <c r="B172" s="55" t="s">
        <v>538</v>
      </c>
      <c r="C172" s="80"/>
      <c r="D172" s="53" t="s">
        <v>82</v>
      </c>
      <c r="E172" s="53" t="s">
        <v>83</v>
      </c>
      <c r="F172" s="53" t="s">
        <v>357</v>
      </c>
      <c r="G172" s="53" t="s">
        <v>358</v>
      </c>
      <c r="H172" s="53"/>
      <c r="I172" s="110">
        <v>2125.3</v>
      </c>
      <c r="J172" s="110">
        <f>J173</f>
        <v>666.8</v>
      </c>
      <c r="K172" s="110">
        <f t="shared" si="7"/>
        <v>31.374394203171313</v>
      </c>
      <c r="L172" s="110">
        <f t="shared" si="8"/>
        <v>1458.5000000000002</v>
      </c>
    </row>
    <row r="173" spans="2:12" ht="12.75">
      <c r="B173" s="55" t="s">
        <v>289</v>
      </c>
      <c r="C173" s="80"/>
      <c r="D173" s="53" t="s">
        <v>82</v>
      </c>
      <c r="E173" s="53" t="s">
        <v>83</v>
      </c>
      <c r="F173" s="53" t="s">
        <v>357</v>
      </c>
      <c r="G173" s="53" t="s">
        <v>288</v>
      </c>
      <c r="H173" s="53"/>
      <c r="I173" s="110">
        <v>2125.3</v>
      </c>
      <c r="J173" s="110">
        <f>J174</f>
        <v>666.8</v>
      </c>
      <c r="K173" s="110">
        <f t="shared" si="7"/>
        <v>31.374394203171313</v>
      </c>
      <c r="L173" s="110">
        <f t="shared" si="8"/>
        <v>1458.5000000000002</v>
      </c>
    </row>
    <row r="174" spans="2:12" ht="12.75">
      <c r="B174" s="55" t="s">
        <v>101</v>
      </c>
      <c r="C174" s="86"/>
      <c r="D174" s="53" t="s">
        <v>82</v>
      </c>
      <c r="E174" s="53" t="s">
        <v>83</v>
      </c>
      <c r="F174" s="53" t="s">
        <v>357</v>
      </c>
      <c r="G174" s="53" t="s">
        <v>288</v>
      </c>
      <c r="H174" s="53">
        <v>2</v>
      </c>
      <c r="I174" s="111">
        <v>2125.3</v>
      </c>
      <c r="J174" s="110">
        <v>666.8</v>
      </c>
      <c r="K174" s="110">
        <f t="shared" si="7"/>
        <v>31.374394203171313</v>
      </c>
      <c r="L174" s="110">
        <f t="shared" si="8"/>
        <v>1458.5000000000002</v>
      </c>
    </row>
    <row r="175" spans="2:12" ht="12.75">
      <c r="B175" s="55" t="s">
        <v>470</v>
      </c>
      <c r="C175" s="80"/>
      <c r="D175" s="53" t="s">
        <v>82</v>
      </c>
      <c r="E175" s="53" t="s">
        <v>84</v>
      </c>
      <c r="F175" s="53"/>
      <c r="G175" s="53"/>
      <c r="H175" s="53"/>
      <c r="I175" s="111">
        <f>I176</f>
        <v>6052.6</v>
      </c>
      <c r="J175" s="110">
        <f>J176</f>
        <v>15</v>
      </c>
      <c r="K175" s="110">
        <f t="shared" si="7"/>
        <v>0.24782737996893894</v>
      </c>
      <c r="L175" s="110">
        <f t="shared" si="8"/>
        <v>6037.6</v>
      </c>
    </row>
    <row r="176" spans="2:12" ht="12.75">
      <c r="B176" s="59" t="s">
        <v>103</v>
      </c>
      <c r="C176" s="81"/>
      <c r="D176" s="53" t="s">
        <v>82</v>
      </c>
      <c r="E176" s="53" t="s">
        <v>84</v>
      </c>
      <c r="F176" s="79" t="s">
        <v>104</v>
      </c>
      <c r="G176" s="53"/>
      <c r="H176" s="53"/>
      <c r="I176" s="111">
        <f>I177+I181</f>
        <v>6052.6</v>
      </c>
      <c r="J176" s="110">
        <f>J177+J181</f>
        <v>15</v>
      </c>
      <c r="K176" s="110">
        <f t="shared" si="7"/>
        <v>0.24782737996893894</v>
      </c>
      <c r="L176" s="110">
        <f t="shared" si="8"/>
        <v>6037.6</v>
      </c>
    </row>
    <row r="177" spans="2:12" ht="44.25" customHeight="1">
      <c r="B177" s="117" t="s">
        <v>395</v>
      </c>
      <c r="C177" s="81"/>
      <c r="D177" s="53" t="s">
        <v>82</v>
      </c>
      <c r="E177" s="53" t="s">
        <v>84</v>
      </c>
      <c r="F177" s="73" t="s">
        <v>396</v>
      </c>
      <c r="G177" s="53"/>
      <c r="H177" s="53"/>
      <c r="I177" s="111">
        <v>6037.6</v>
      </c>
      <c r="J177" s="110">
        <f>J178</f>
        <v>0</v>
      </c>
      <c r="K177" s="110">
        <f t="shared" si="7"/>
        <v>0</v>
      </c>
      <c r="L177" s="110">
        <f t="shared" si="8"/>
        <v>6037.6</v>
      </c>
    </row>
    <row r="178" spans="2:12" ht="12.75">
      <c r="B178" s="59" t="s">
        <v>538</v>
      </c>
      <c r="C178" s="81"/>
      <c r="D178" s="53" t="s">
        <v>82</v>
      </c>
      <c r="E178" s="53" t="s">
        <v>84</v>
      </c>
      <c r="F178" s="73" t="s">
        <v>396</v>
      </c>
      <c r="G178" s="53" t="s">
        <v>358</v>
      </c>
      <c r="H178" s="53"/>
      <c r="I178" s="111">
        <v>6037.6</v>
      </c>
      <c r="J178" s="110">
        <f>J179</f>
        <v>0</v>
      </c>
      <c r="K178" s="110">
        <f t="shared" si="7"/>
        <v>0</v>
      </c>
      <c r="L178" s="110">
        <f t="shared" si="8"/>
        <v>6037.6</v>
      </c>
    </row>
    <row r="179" spans="2:12" ht="12.75">
      <c r="B179" s="59" t="s">
        <v>289</v>
      </c>
      <c r="C179" s="81"/>
      <c r="D179" s="53" t="s">
        <v>82</v>
      </c>
      <c r="E179" s="53" t="s">
        <v>84</v>
      </c>
      <c r="F179" s="73" t="s">
        <v>396</v>
      </c>
      <c r="G179" s="53" t="s">
        <v>288</v>
      </c>
      <c r="H179" s="53"/>
      <c r="I179" s="111">
        <v>6037.6</v>
      </c>
      <c r="J179" s="110">
        <f>J180</f>
        <v>0</v>
      </c>
      <c r="K179" s="110">
        <f t="shared" si="7"/>
        <v>0</v>
      </c>
      <c r="L179" s="110">
        <f t="shared" si="8"/>
        <v>6037.6</v>
      </c>
    </row>
    <row r="180" spans="2:12" ht="12.75">
      <c r="B180" s="59" t="s">
        <v>91</v>
      </c>
      <c r="C180" s="81"/>
      <c r="D180" s="53" t="s">
        <v>82</v>
      </c>
      <c r="E180" s="53" t="s">
        <v>84</v>
      </c>
      <c r="F180" s="73" t="s">
        <v>396</v>
      </c>
      <c r="G180" s="53" t="s">
        <v>288</v>
      </c>
      <c r="H180" s="53" t="s">
        <v>97</v>
      </c>
      <c r="I180" s="111">
        <v>6037.6</v>
      </c>
      <c r="J180" s="110">
        <v>0</v>
      </c>
      <c r="K180" s="110">
        <f t="shared" si="7"/>
        <v>0</v>
      </c>
      <c r="L180" s="110">
        <f t="shared" si="8"/>
        <v>6037.6</v>
      </c>
    </row>
    <row r="181" spans="2:12" ht="12.75">
      <c r="B181" s="59" t="s">
        <v>134</v>
      </c>
      <c r="C181" s="78"/>
      <c r="D181" s="53" t="s">
        <v>82</v>
      </c>
      <c r="E181" s="53" t="s">
        <v>84</v>
      </c>
      <c r="F181" s="79" t="s">
        <v>413</v>
      </c>
      <c r="G181" s="53"/>
      <c r="H181" s="53"/>
      <c r="I181" s="111">
        <f aca="true" t="shared" si="9" ref="I181:J183">I182</f>
        <v>15</v>
      </c>
      <c r="J181" s="110">
        <f t="shared" si="9"/>
        <v>15</v>
      </c>
      <c r="K181" s="110">
        <f t="shared" si="7"/>
        <v>100</v>
      </c>
      <c r="L181" s="110">
        <f t="shared" si="8"/>
        <v>0</v>
      </c>
    </row>
    <row r="182" spans="2:12" ht="12.75">
      <c r="B182" s="59" t="s">
        <v>118</v>
      </c>
      <c r="C182" s="78"/>
      <c r="D182" s="53" t="s">
        <v>82</v>
      </c>
      <c r="E182" s="53" t="s">
        <v>84</v>
      </c>
      <c r="F182" s="79" t="s">
        <v>413</v>
      </c>
      <c r="G182" s="53" t="s">
        <v>186</v>
      </c>
      <c r="H182" s="53"/>
      <c r="I182" s="111">
        <f t="shared" si="9"/>
        <v>15</v>
      </c>
      <c r="J182" s="110">
        <f t="shared" si="9"/>
        <v>15</v>
      </c>
      <c r="K182" s="110">
        <f t="shared" si="7"/>
        <v>100</v>
      </c>
      <c r="L182" s="110">
        <f t="shared" si="8"/>
        <v>0</v>
      </c>
    </row>
    <row r="183" spans="2:12" ht="12.75">
      <c r="B183" s="59" t="s">
        <v>420</v>
      </c>
      <c r="C183" s="78"/>
      <c r="D183" s="53" t="s">
        <v>82</v>
      </c>
      <c r="E183" s="53" t="s">
        <v>84</v>
      </c>
      <c r="F183" s="79" t="s">
        <v>413</v>
      </c>
      <c r="G183" s="53" t="s">
        <v>421</v>
      </c>
      <c r="H183" s="53"/>
      <c r="I183" s="111">
        <f t="shared" si="9"/>
        <v>15</v>
      </c>
      <c r="J183" s="110">
        <f t="shared" si="9"/>
        <v>15</v>
      </c>
      <c r="K183" s="110">
        <f t="shared" si="7"/>
        <v>100</v>
      </c>
      <c r="L183" s="110">
        <f t="shared" si="8"/>
        <v>0</v>
      </c>
    </row>
    <row r="184" spans="2:12" ht="12.75">
      <c r="B184" s="55" t="s">
        <v>101</v>
      </c>
      <c r="C184" s="80"/>
      <c r="D184" s="53" t="s">
        <v>82</v>
      </c>
      <c r="E184" s="53" t="s">
        <v>84</v>
      </c>
      <c r="F184" s="79" t="s">
        <v>413</v>
      </c>
      <c r="G184" s="53" t="s">
        <v>421</v>
      </c>
      <c r="H184" s="53">
        <v>2</v>
      </c>
      <c r="I184" s="111">
        <v>15</v>
      </c>
      <c r="J184" s="110">
        <v>15</v>
      </c>
      <c r="K184" s="110">
        <f t="shared" si="7"/>
        <v>100</v>
      </c>
      <c r="L184" s="110">
        <f t="shared" si="8"/>
        <v>0</v>
      </c>
    </row>
    <row r="185" spans="2:12" ht="12.75">
      <c r="B185" s="66" t="s">
        <v>178</v>
      </c>
      <c r="C185" s="82" t="s">
        <v>179</v>
      </c>
      <c r="D185" s="53"/>
      <c r="E185" s="53"/>
      <c r="F185" s="53"/>
      <c r="G185" s="53"/>
      <c r="H185" s="53"/>
      <c r="I185" s="109">
        <v>1667.8</v>
      </c>
      <c r="J185" s="109">
        <f>J187</f>
        <v>510.1</v>
      </c>
      <c r="K185" s="109">
        <f t="shared" si="7"/>
        <v>30.58520206259744</v>
      </c>
      <c r="L185" s="109">
        <f t="shared" si="8"/>
        <v>1157.6999999999998</v>
      </c>
    </row>
    <row r="186" spans="2:12" ht="12.75">
      <c r="B186" s="59" t="s">
        <v>101</v>
      </c>
      <c r="C186" s="77"/>
      <c r="D186" s="52"/>
      <c r="E186" s="53"/>
      <c r="F186" s="53"/>
      <c r="G186" s="53"/>
      <c r="H186" s="28">
        <v>2</v>
      </c>
      <c r="I186" s="110">
        <v>1667.8</v>
      </c>
      <c r="J186" s="110">
        <f>J193+J199+J203+J206+J209+J215+J218+J221+J227</f>
        <v>510.1</v>
      </c>
      <c r="K186" s="110">
        <f t="shared" si="7"/>
        <v>30.58520206259744</v>
      </c>
      <c r="L186" s="110">
        <f t="shared" si="8"/>
        <v>1157.6999999999998</v>
      </c>
    </row>
    <row r="187" spans="2:12" ht="12.75">
      <c r="B187" s="55" t="s">
        <v>457</v>
      </c>
      <c r="C187" s="77"/>
      <c r="D187" s="53" t="s">
        <v>64</v>
      </c>
      <c r="E187" s="53"/>
      <c r="F187" s="53"/>
      <c r="G187" s="53"/>
      <c r="H187" s="28"/>
      <c r="I187" s="110">
        <v>1667.8</v>
      </c>
      <c r="J187" s="110">
        <f>J188+J194+J210+J222</f>
        <v>510.1</v>
      </c>
      <c r="K187" s="110">
        <f t="shared" si="7"/>
        <v>30.58520206259744</v>
      </c>
      <c r="L187" s="110">
        <f t="shared" si="8"/>
        <v>1157.6999999999998</v>
      </c>
    </row>
    <row r="188" spans="2:12" ht="25.5">
      <c r="B188" s="55" t="s">
        <v>175</v>
      </c>
      <c r="C188" s="80"/>
      <c r="D188" s="53" t="s">
        <v>64</v>
      </c>
      <c r="E188" s="53" t="s">
        <v>65</v>
      </c>
      <c r="F188" s="53"/>
      <c r="G188" s="53"/>
      <c r="H188" s="53"/>
      <c r="I188" s="110">
        <v>916.5</v>
      </c>
      <c r="J188" s="110">
        <f>J189</f>
        <v>335</v>
      </c>
      <c r="K188" s="110">
        <f t="shared" si="7"/>
        <v>36.55210038188761</v>
      </c>
      <c r="L188" s="110">
        <f t="shared" si="8"/>
        <v>581.5</v>
      </c>
    </row>
    <row r="189" spans="2:12" ht="12.75">
      <c r="B189" s="59" t="s">
        <v>103</v>
      </c>
      <c r="C189" s="81"/>
      <c r="D189" s="53" t="s">
        <v>64</v>
      </c>
      <c r="E189" s="53" t="s">
        <v>65</v>
      </c>
      <c r="F189" s="53" t="s">
        <v>104</v>
      </c>
      <c r="G189" s="53"/>
      <c r="H189" s="53"/>
      <c r="I189" s="110">
        <v>916.5</v>
      </c>
      <c r="J189" s="110">
        <f>J190</f>
        <v>335</v>
      </c>
      <c r="K189" s="110">
        <f t="shared" si="7"/>
        <v>36.55210038188761</v>
      </c>
      <c r="L189" s="110">
        <f t="shared" si="8"/>
        <v>581.5</v>
      </c>
    </row>
    <row r="190" spans="2:12" ht="12.75">
      <c r="B190" s="55" t="s">
        <v>132</v>
      </c>
      <c r="C190" s="80"/>
      <c r="D190" s="53" t="s">
        <v>64</v>
      </c>
      <c r="E190" s="53" t="s">
        <v>65</v>
      </c>
      <c r="F190" s="53" t="s">
        <v>105</v>
      </c>
      <c r="G190" s="53"/>
      <c r="H190" s="53"/>
      <c r="I190" s="110">
        <v>916.5</v>
      </c>
      <c r="J190" s="110">
        <f>J191</f>
        <v>335</v>
      </c>
      <c r="K190" s="110">
        <f t="shared" si="7"/>
        <v>36.55210038188761</v>
      </c>
      <c r="L190" s="110">
        <f t="shared" si="8"/>
        <v>581.5</v>
      </c>
    </row>
    <row r="191" spans="2:12" ht="38.25">
      <c r="B191" s="55" t="s">
        <v>106</v>
      </c>
      <c r="C191" s="80"/>
      <c r="D191" s="53" t="s">
        <v>64</v>
      </c>
      <c r="E191" s="53" t="s">
        <v>65</v>
      </c>
      <c r="F191" s="53" t="s">
        <v>105</v>
      </c>
      <c r="G191" s="53" t="s">
        <v>373</v>
      </c>
      <c r="H191" s="53"/>
      <c r="I191" s="110">
        <v>916.5</v>
      </c>
      <c r="J191" s="110">
        <f>J192</f>
        <v>335</v>
      </c>
      <c r="K191" s="110">
        <f t="shared" si="7"/>
        <v>36.55210038188761</v>
      </c>
      <c r="L191" s="110">
        <f t="shared" si="8"/>
        <v>581.5</v>
      </c>
    </row>
    <row r="192" spans="2:12" ht="12.75">
      <c r="B192" s="55" t="s">
        <v>107</v>
      </c>
      <c r="C192" s="80"/>
      <c r="D192" s="53" t="s">
        <v>64</v>
      </c>
      <c r="E192" s="53" t="s">
        <v>65</v>
      </c>
      <c r="F192" s="53" t="s">
        <v>105</v>
      </c>
      <c r="G192" s="53" t="s">
        <v>108</v>
      </c>
      <c r="H192" s="53"/>
      <c r="I192" s="110">
        <v>916.5</v>
      </c>
      <c r="J192" s="110">
        <f>J193</f>
        <v>335</v>
      </c>
      <c r="K192" s="110">
        <f t="shared" si="7"/>
        <v>36.55210038188761</v>
      </c>
      <c r="L192" s="110">
        <f t="shared" si="8"/>
        <v>581.5</v>
      </c>
    </row>
    <row r="193" spans="2:12" ht="12.75">
      <c r="B193" s="55" t="s">
        <v>101</v>
      </c>
      <c r="C193" s="80"/>
      <c r="D193" s="53" t="s">
        <v>64</v>
      </c>
      <c r="E193" s="53" t="s">
        <v>65</v>
      </c>
      <c r="F193" s="53" t="s">
        <v>105</v>
      </c>
      <c r="G193" s="53" t="s">
        <v>108</v>
      </c>
      <c r="H193" s="53">
        <v>2</v>
      </c>
      <c r="I193" s="110">
        <v>916.5</v>
      </c>
      <c r="J193" s="110">
        <v>335</v>
      </c>
      <c r="K193" s="110">
        <f t="shared" si="7"/>
        <v>36.55210038188761</v>
      </c>
      <c r="L193" s="110">
        <f t="shared" si="8"/>
        <v>581.5</v>
      </c>
    </row>
    <row r="194" spans="2:12" ht="25.5">
      <c r="B194" s="59" t="s">
        <v>109</v>
      </c>
      <c r="C194" s="78"/>
      <c r="D194" s="53" t="s">
        <v>64</v>
      </c>
      <c r="E194" s="53" t="s">
        <v>66</v>
      </c>
      <c r="F194" s="79"/>
      <c r="G194" s="53"/>
      <c r="H194" s="53"/>
      <c r="I194" s="110">
        <v>337.5</v>
      </c>
      <c r="J194" s="110">
        <f>J195</f>
        <v>70.3</v>
      </c>
      <c r="K194" s="110">
        <f t="shared" si="7"/>
        <v>20.82962962962963</v>
      </c>
      <c r="L194" s="110">
        <f t="shared" si="8"/>
        <v>267.2</v>
      </c>
    </row>
    <row r="195" spans="2:12" ht="12.75">
      <c r="B195" s="59" t="s">
        <v>103</v>
      </c>
      <c r="C195" s="78"/>
      <c r="D195" s="53" t="s">
        <v>64</v>
      </c>
      <c r="E195" s="53" t="s">
        <v>66</v>
      </c>
      <c r="F195" s="79" t="s">
        <v>104</v>
      </c>
      <c r="G195" s="53"/>
      <c r="H195" s="53"/>
      <c r="I195" s="110">
        <v>337.5</v>
      </c>
      <c r="J195" s="110">
        <f>J196+J200</f>
        <v>70.3</v>
      </c>
      <c r="K195" s="110">
        <f t="shared" si="7"/>
        <v>20.82962962962963</v>
      </c>
      <c r="L195" s="110">
        <f t="shared" si="8"/>
        <v>267.2</v>
      </c>
    </row>
    <row r="196" spans="2:12" ht="12.75">
      <c r="B196" s="55" t="s">
        <v>439</v>
      </c>
      <c r="C196" s="80"/>
      <c r="D196" s="53" t="s">
        <v>64</v>
      </c>
      <c r="E196" s="53" t="s">
        <v>66</v>
      </c>
      <c r="F196" s="79" t="s">
        <v>110</v>
      </c>
      <c r="G196" s="53"/>
      <c r="H196" s="53"/>
      <c r="I196" s="110">
        <v>81.7</v>
      </c>
      <c r="J196" s="110">
        <f>J197</f>
        <v>6.1</v>
      </c>
      <c r="K196" s="110">
        <f t="shared" si="7"/>
        <v>7.466340269277845</v>
      </c>
      <c r="L196" s="110">
        <f t="shared" si="8"/>
        <v>75.60000000000001</v>
      </c>
    </row>
    <row r="197" spans="2:12" ht="38.25">
      <c r="B197" s="55" t="s">
        <v>106</v>
      </c>
      <c r="C197" s="80"/>
      <c r="D197" s="53" t="s">
        <v>64</v>
      </c>
      <c r="E197" s="53" t="s">
        <v>66</v>
      </c>
      <c r="F197" s="79" t="s">
        <v>110</v>
      </c>
      <c r="G197" s="53" t="s">
        <v>373</v>
      </c>
      <c r="H197" s="53"/>
      <c r="I197" s="110">
        <v>81.7</v>
      </c>
      <c r="J197" s="110">
        <f>J198</f>
        <v>6.1</v>
      </c>
      <c r="K197" s="110">
        <f t="shared" si="7"/>
        <v>7.466340269277845</v>
      </c>
      <c r="L197" s="110">
        <f t="shared" si="8"/>
        <v>75.60000000000001</v>
      </c>
    </row>
    <row r="198" spans="2:12" ht="12.75">
      <c r="B198" s="55" t="s">
        <v>107</v>
      </c>
      <c r="C198" s="80"/>
      <c r="D198" s="53" t="s">
        <v>64</v>
      </c>
      <c r="E198" s="53" t="s">
        <v>66</v>
      </c>
      <c r="F198" s="79" t="s">
        <v>110</v>
      </c>
      <c r="G198" s="53" t="s">
        <v>108</v>
      </c>
      <c r="H198" s="53"/>
      <c r="I198" s="110">
        <v>81.7</v>
      </c>
      <c r="J198" s="110">
        <f>J199</f>
        <v>6.1</v>
      </c>
      <c r="K198" s="110">
        <f t="shared" si="7"/>
        <v>7.466340269277845</v>
      </c>
      <c r="L198" s="110">
        <f t="shared" si="8"/>
        <v>75.60000000000001</v>
      </c>
    </row>
    <row r="199" spans="2:12" ht="12.75">
      <c r="B199" s="55" t="s">
        <v>101</v>
      </c>
      <c r="C199" s="80"/>
      <c r="D199" s="53" t="s">
        <v>64</v>
      </c>
      <c r="E199" s="53" t="s">
        <v>66</v>
      </c>
      <c r="F199" s="79" t="s">
        <v>110</v>
      </c>
      <c r="G199" s="53" t="s">
        <v>108</v>
      </c>
      <c r="H199" s="53">
        <v>2</v>
      </c>
      <c r="I199" s="110">
        <v>81.7</v>
      </c>
      <c r="J199" s="110">
        <v>6.1</v>
      </c>
      <c r="K199" s="110">
        <f t="shared" si="7"/>
        <v>7.466340269277845</v>
      </c>
      <c r="L199" s="110">
        <f t="shared" si="8"/>
        <v>75.60000000000001</v>
      </c>
    </row>
    <row r="200" spans="2:12" ht="12.75">
      <c r="B200" s="55" t="s">
        <v>111</v>
      </c>
      <c r="C200" s="80"/>
      <c r="D200" s="53" t="s">
        <v>64</v>
      </c>
      <c r="E200" s="53" t="s">
        <v>66</v>
      </c>
      <c r="F200" s="79" t="s">
        <v>112</v>
      </c>
      <c r="G200" s="53"/>
      <c r="H200" s="53"/>
      <c r="I200" s="110">
        <v>255.8</v>
      </c>
      <c r="J200" s="110">
        <f>J201+J204+J207</f>
        <v>64.2</v>
      </c>
      <c r="K200" s="110">
        <f t="shared" si="7"/>
        <v>25.09773260359656</v>
      </c>
      <c r="L200" s="110">
        <f t="shared" si="8"/>
        <v>191.60000000000002</v>
      </c>
    </row>
    <row r="201" spans="2:12" ht="38.25">
      <c r="B201" s="55" t="s">
        <v>106</v>
      </c>
      <c r="C201" s="80"/>
      <c r="D201" s="53" t="s">
        <v>64</v>
      </c>
      <c r="E201" s="53" t="s">
        <v>66</v>
      </c>
      <c r="F201" s="79" t="s">
        <v>112</v>
      </c>
      <c r="G201" s="53" t="s">
        <v>373</v>
      </c>
      <c r="H201" s="53"/>
      <c r="I201" s="110">
        <v>248.9</v>
      </c>
      <c r="J201" s="110">
        <f>J202</f>
        <v>64.2</v>
      </c>
      <c r="K201" s="110">
        <f t="shared" si="7"/>
        <v>25.79349136199277</v>
      </c>
      <c r="L201" s="110">
        <f t="shared" si="8"/>
        <v>184.7</v>
      </c>
    </row>
    <row r="202" spans="2:12" ht="12.75">
      <c r="B202" s="55" t="s">
        <v>107</v>
      </c>
      <c r="C202" s="80"/>
      <c r="D202" s="53" t="s">
        <v>64</v>
      </c>
      <c r="E202" s="53" t="s">
        <v>66</v>
      </c>
      <c r="F202" s="79" t="s">
        <v>112</v>
      </c>
      <c r="G202" s="53" t="s">
        <v>108</v>
      </c>
      <c r="H202" s="53"/>
      <c r="I202" s="110">
        <v>248.9</v>
      </c>
      <c r="J202" s="110">
        <f>J203</f>
        <v>64.2</v>
      </c>
      <c r="K202" s="110">
        <f t="shared" si="7"/>
        <v>25.79349136199277</v>
      </c>
      <c r="L202" s="110">
        <f t="shared" si="8"/>
        <v>184.7</v>
      </c>
    </row>
    <row r="203" spans="2:12" ht="12.75">
      <c r="B203" s="55" t="s">
        <v>101</v>
      </c>
      <c r="C203" s="80"/>
      <c r="D203" s="53" t="s">
        <v>64</v>
      </c>
      <c r="E203" s="53" t="s">
        <v>66</v>
      </c>
      <c r="F203" s="79" t="s">
        <v>112</v>
      </c>
      <c r="G203" s="53" t="s">
        <v>108</v>
      </c>
      <c r="H203" s="53">
        <v>2</v>
      </c>
      <c r="I203" s="110">
        <v>248.9</v>
      </c>
      <c r="J203" s="110">
        <v>64.2</v>
      </c>
      <c r="K203" s="110">
        <f t="shared" si="7"/>
        <v>25.79349136199277</v>
      </c>
      <c r="L203" s="110">
        <f t="shared" si="8"/>
        <v>184.7</v>
      </c>
    </row>
    <row r="204" spans="2:12" ht="12.75">
      <c r="B204" s="59" t="s">
        <v>113</v>
      </c>
      <c r="C204" s="78"/>
      <c r="D204" s="53" t="s">
        <v>64</v>
      </c>
      <c r="E204" s="53" t="s">
        <v>66</v>
      </c>
      <c r="F204" s="79" t="s">
        <v>112</v>
      </c>
      <c r="G204" s="53" t="s">
        <v>114</v>
      </c>
      <c r="H204" s="53"/>
      <c r="I204" s="110">
        <v>6.8</v>
      </c>
      <c r="J204" s="110">
        <f>J205</f>
        <v>0</v>
      </c>
      <c r="K204" s="110">
        <f t="shared" si="7"/>
        <v>0</v>
      </c>
      <c r="L204" s="110">
        <f t="shared" si="8"/>
        <v>6.8</v>
      </c>
    </row>
    <row r="205" spans="2:12" ht="12.75">
      <c r="B205" s="59" t="s">
        <v>115</v>
      </c>
      <c r="C205" s="78"/>
      <c r="D205" s="53" t="s">
        <v>64</v>
      </c>
      <c r="E205" s="53" t="s">
        <v>66</v>
      </c>
      <c r="F205" s="79" t="s">
        <v>112</v>
      </c>
      <c r="G205" s="53" t="s">
        <v>116</v>
      </c>
      <c r="H205" s="53"/>
      <c r="I205" s="110">
        <v>6.8</v>
      </c>
      <c r="J205" s="110">
        <f>J206</f>
        <v>0</v>
      </c>
      <c r="K205" s="110">
        <f t="shared" si="7"/>
        <v>0</v>
      </c>
      <c r="L205" s="110">
        <f t="shared" si="8"/>
        <v>6.8</v>
      </c>
    </row>
    <row r="206" spans="2:12" ht="12.75">
      <c r="B206" s="55" t="s">
        <v>101</v>
      </c>
      <c r="C206" s="80"/>
      <c r="D206" s="53" t="s">
        <v>64</v>
      </c>
      <c r="E206" s="53" t="s">
        <v>66</v>
      </c>
      <c r="F206" s="79" t="s">
        <v>112</v>
      </c>
      <c r="G206" s="53" t="s">
        <v>116</v>
      </c>
      <c r="H206" s="53">
        <v>2</v>
      </c>
      <c r="I206" s="110">
        <v>6.8</v>
      </c>
      <c r="J206" s="110">
        <v>0</v>
      </c>
      <c r="K206" s="110">
        <f aca="true" t="shared" si="10" ref="K206:K269">J206/I206*100</f>
        <v>0</v>
      </c>
      <c r="L206" s="110">
        <f aca="true" t="shared" si="11" ref="L206:L269">I206-J206</f>
        <v>6.8</v>
      </c>
    </row>
    <row r="207" spans="2:12" ht="12.75">
      <c r="B207" s="59" t="s">
        <v>118</v>
      </c>
      <c r="C207" s="80"/>
      <c r="D207" s="53" t="s">
        <v>64</v>
      </c>
      <c r="E207" s="53" t="s">
        <v>66</v>
      </c>
      <c r="F207" s="79" t="s">
        <v>112</v>
      </c>
      <c r="G207" s="53" t="s">
        <v>186</v>
      </c>
      <c r="H207" s="53"/>
      <c r="I207" s="110">
        <v>0.1</v>
      </c>
      <c r="J207" s="110">
        <f>J208</f>
        <v>0</v>
      </c>
      <c r="K207" s="110">
        <f t="shared" si="10"/>
        <v>0</v>
      </c>
      <c r="L207" s="110">
        <f t="shared" si="11"/>
        <v>0.1</v>
      </c>
    </row>
    <row r="208" spans="2:12" ht="12.75">
      <c r="B208" s="59" t="s">
        <v>119</v>
      </c>
      <c r="C208" s="80"/>
      <c r="D208" s="53" t="s">
        <v>64</v>
      </c>
      <c r="E208" s="53" t="s">
        <v>66</v>
      </c>
      <c r="F208" s="79" t="s">
        <v>112</v>
      </c>
      <c r="G208" s="53" t="s">
        <v>120</v>
      </c>
      <c r="H208" s="53"/>
      <c r="I208" s="110">
        <v>0.1</v>
      </c>
      <c r="J208" s="110">
        <f>J209</f>
        <v>0</v>
      </c>
      <c r="K208" s="110">
        <f t="shared" si="10"/>
        <v>0</v>
      </c>
      <c r="L208" s="110">
        <f t="shared" si="11"/>
        <v>0.1</v>
      </c>
    </row>
    <row r="209" spans="2:12" ht="12.75">
      <c r="B209" s="55" t="s">
        <v>101</v>
      </c>
      <c r="C209" s="80"/>
      <c r="D209" s="53" t="s">
        <v>64</v>
      </c>
      <c r="E209" s="53" t="s">
        <v>66</v>
      </c>
      <c r="F209" s="79" t="s">
        <v>112</v>
      </c>
      <c r="G209" s="53" t="s">
        <v>120</v>
      </c>
      <c r="H209" s="53">
        <v>2</v>
      </c>
      <c r="I209" s="110">
        <v>0.1</v>
      </c>
      <c r="J209" s="110">
        <v>0</v>
      </c>
      <c r="K209" s="110">
        <f t="shared" si="10"/>
        <v>0</v>
      </c>
      <c r="L209" s="110">
        <f t="shared" si="11"/>
        <v>0.1</v>
      </c>
    </row>
    <row r="210" spans="2:12" ht="25.5">
      <c r="B210" s="59" t="s">
        <v>476</v>
      </c>
      <c r="C210" s="81"/>
      <c r="D210" s="53" t="s">
        <v>64</v>
      </c>
      <c r="E210" s="53" t="s">
        <v>68</v>
      </c>
      <c r="F210" s="53"/>
      <c r="G210" s="53"/>
      <c r="H210" s="53"/>
      <c r="I210" s="110">
        <v>329.1</v>
      </c>
      <c r="J210" s="110">
        <f>J211</f>
        <v>85.5</v>
      </c>
      <c r="K210" s="110">
        <f t="shared" si="10"/>
        <v>25.979945305378305</v>
      </c>
      <c r="L210" s="110">
        <f t="shared" si="11"/>
        <v>243.60000000000002</v>
      </c>
    </row>
    <row r="211" spans="2:12" ht="12.75">
      <c r="B211" s="55" t="s">
        <v>103</v>
      </c>
      <c r="C211" s="80"/>
      <c r="D211" s="53" t="s">
        <v>64</v>
      </c>
      <c r="E211" s="53" t="s">
        <v>68</v>
      </c>
      <c r="F211" s="79" t="s">
        <v>104</v>
      </c>
      <c r="G211" s="53"/>
      <c r="H211" s="53"/>
      <c r="I211" s="110">
        <v>329.1</v>
      </c>
      <c r="J211" s="110">
        <f>J212</f>
        <v>85.5</v>
      </c>
      <c r="K211" s="110">
        <f t="shared" si="10"/>
        <v>25.979945305378305</v>
      </c>
      <c r="L211" s="110">
        <f t="shared" si="11"/>
        <v>243.60000000000002</v>
      </c>
    </row>
    <row r="212" spans="2:12" ht="12.75">
      <c r="B212" s="55" t="s">
        <v>111</v>
      </c>
      <c r="C212" s="80"/>
      <c r="D212" s="53" t="s">
        <v>64</v>
      </c>
      <c r="E212" s="53" t="s">
        <v>68</v>
      </c>
      <c r="F212" s="79" t="s">
        <v>112</v>
      </c>
      <c r="G212" s="53"/>
      <c r="H212" s="53"/>
      <c r="I212" s="110">
        <v>329.1</v>
      </c>
      <c r="J212" s="110">
        <f>J213+J216+J219</f>
        <v>85.5</v>
      </c>
      <c r="K212" s="110">
        <f t="shared" si="10"/>
        <v>25.979945305378305</v>
      </c>
      <c r="L212" s="110">
        <f t="shared" si="11"/>
        <v>243.60000000000002</v>
      </c>
    </row>
    <row r="213" spans="2:12" ht="38.25">
      <c r="B213" s="55" t="s">
        <v>106</v>
      </c>
      <c r="C213" s="80"/>
      <c r="D213" s="53" t="s">
        <v>64</v>
      </c>
      <c r="E213" s="53" t="s">
        <v>68</v>
      </c>
      <c r="F213" s="79" t="s">
        <v>112</v>
      </c>
      <c r="G213" s="53" t="s">
        <v>373</v>
      </c>
      <c r="H213" s="53"/>
      <c r="I213" s="110">
        <v>318.3</v>
      </c>
      <c r="J213" s="110">
        <f>J214</f>
        <v>82.3</v>
      </c>
      <c r="K213" s="110">
        <f t="shared" si="10"/>
        <v>25.856110587496072</v>
      </c>
      <c r="L213" s="110">
        <f t="shared" si="11"/>
        <v>236</v>
      </c>
    </row>
    <row r="214" spans="2:12" ht="12.75">
      <c r="B214" s="55" t="s">
        <v>107</v>
      </c>
      <c r="C214" s="80"/>
      <c r="D214" s="53" t="s">
        <v>64</v>
      </c>
      <c r="E214" s="53" t="s">
        <v>68</v>
      </c>
      <c r="F214" s="79" t="s">
        <v>112</v>
      </c>
      <c r="G214" s="53" t="s">
        <v>108</v>
      </c>
      <c r="H214" s="53"/>
      <c r="I214" s="110">
        <v>318.3</v>
      </c>
      <c r="J214" s="110">
        <f>J215</f>
        <v>82.3</v>
      </c>
      <c r="K214" s="110">
        <f t="shared" si="10"/>
        <v>25.856110587496072</v>
      </c>
      <c r="L214" s="110">
        <f t="shared" si="11"/>
        <v>236</v>
      </c>
    </row>
    <row r="215" spans="2:12" ht="12.75">
      <c r="B215" s="55" t="s">
        <v>101</v>
      </c>
      <c r="C215" s="80"/>
      <c r="D215" s="53" t="s">
        <v>64</v>
      </c>
      <c r="E215" s="53" t="s">
        <v>68</v>
      </c>
      <c r="F215" s="79" t="s">
        <v>112</v>
      </c>
      <c r="G215" s="53" t="s">
        <v>108</v>
      </c>
      <c r="H215" s="53">
        <v>2</v>
      </c>
      <c r="I215" s="110">
        <v>318.3</v>
      </c>
      <c r="J215" s="110">
        <v>82.3</v>
      </c>
      <c r="K215" s="110">
        <f t="shared" si="10"/>
        <v>25.856110587496072</v>
      </c>
      <c r="L215" s="110">
        <f t="shared" si="11"/>
        <v>236</v>
      </c>
    </row>
    <row r="216" spans="2:12" ht="12.75">
      <c r="B216" s="59" t="s">
        <v>113</v>
      </c>
      <c r="C216" s="78"/>
      <c r="D216" s="53" t="s">
        <v>64</v>
      </c>
      <c r="E216" s="53" t="s">
        <v>68</v>
      </c>
      <c r="F216" s="79" t="s">
        <v>112</v>
      </c>
      <c r="G216" s="53" t="s">
        <v>114</v>
      </c>
      <c r="H216" s="53"/>
      <c r="I216" s="110">
        <v>10.7</v>
      </c>
      <c r="J216" s="110">
        <f>J217</f>
        <v>3.2</v>
      </c>
      <c r="K216" s="110">
        <f t="shared" si="10"/>
        <v>29.90654205607477</v>
      </c>
      <c r="L216" s="110">
        <f t="shared" si="11"/>
        <v>7.499999999999999</v>
      </c>
    </row>
    <row r="217" spans="2:12" ht="12.75">
      <c r="B217" s="59" t="s">
        <v>115</v>
      </c>
      <c r="C217" s="78"/>
      <c r="D217" s="53" t="s">
        <v>64</v>
      </c>
      <c r="E217" s="53" t="s">
        <v>68</v>
      </c>
      <c r="F217" s="79" t="s">
        <v>112</v>
      </c>
      <c r="G217" s="53" t="s">
        <v>116</v>
      </c>
      <c r="H217" s="53"/>
      <c r="I217" s="110">
        <v>10.7</v>
      </c>
      <c r="J217" s="110">
        <f>J218</f>
        <v>3.2</v>
      </c>
      <c r="K217" s="110">
        <f t="shared" si="10"/>
        <v>29.90654205607477</v>
      </c>
      <c r="L217" s="110">
        <f t="shared" si="11"/>
        <v>7.499999999999999</v>
      </c>
    </row>
    <row r="218" spans="2:12" ht="12.75">
      <c r="B218" s="55" t="s">
        <v>101</v>
      </c>
      <c r="C218" s="80"/>
      <c r="D218" s="53" t="s">
        <v>64</v>
      </c>
      <c r="E218" s="53" t="s">
        <v>68</v>
      </c>
      <c r="F218" s="79" t="s">
        <v>112</v>
      </c>
      <c r="G218" s="53" t="s">
        <v>116</v>
      </c>
      <c r="H218" s="53">
        <v>2</v>
      </c>
      <c r="I218" s="110">
        <v>10.7</v>
      </c>
      <c r="J218" s="110">
        <v>3.2</v>
      </c>
      <c r="K218" s="110">
        <f t="shared" si="10"/>
        <v>29.90654205607477</v>
      </c>
      <c r="L218" s="110">
        <f t="shared" si="11"/>
        <v>7.499999999999999</v>
      </c>
    </row>
    <row r="219" spans="2:12" ht="12.75">
      <c r="B219" s="59" t="s">
        <v>118</v>
      </c>
      <c r="C219" s="80"/>
      <c r="D219" s="53" t="s">
        <v>64</v>
      </c>
      <c r="E219" s="53" t="s">
        <v>68</v>
      </c>
      <c r="F219" s="79" t="s">
        <v>112</v>
      </c>
      <c r="G219" s="53" t="s">
        <v>186</v>
      </c>
      <c r="H219" s="53"/>
      <c r="I219" s="110">
        <v>0.1</v>
      </c>
      <c r="J219" s="110">
        <f>J220</f>
        <v>0</v>
      </c>
      <c r="K219" s="110">
        <f t="shared" si="10"/>
        <v>0</v>
      </c>
      <c r="L219" s="110">
        <f t="shared" si="11"/>
        <v>0.1</v>
      </c>
    </row>
    <row r="220" spans="2:12" ht="12.75">
      <c r="B220" s="59" t="s">
        <v>119</v>
      </c>
      <c r="C220" s="80"/>
      <c r="D220" s="53" t="s">
        <v>64</v>
      </c>
      <c r="E220" s="53" t="s">
        <v>68</v>
      </c>
      <c r="F220" s="79" t="s">
        <v>112</v>
      </c>
      <c r="G220" s="53" t="s">
        <v>120</v>
      </c>
      <c r="H220" s="53"/>
      <c r="I220" s="110">
        <v>0.1</v>
      </c>
      <c r="J220" s="110">
        <f>J221</f>
        <v>0</v>
      </c>
      <c r="K220" s="110">
        <f t="shared" si="10"/>
        <v>0</v>
      </c>
      <c r="L220" s="110">
        <f t="shared" si="11"/>
        <v>0.1</v>
      </c>
    </row>
    <row r="221" spans="2:12" ht="12.75">
      <c r="B221" s="55" t="s">
        <v>101</v>
      </c>
      <c r="C221" s="80"/>
      <c r="D221" s="53" t="s">
        <v>64</v>
      </c>
      <c r="E221" s="53" t="s">
        <v>68</v>
      </c>
      <c r="F221" s="79" t="s">
        <v>112</v>
      </c>
      <c r="G221" s="53" t="s">
        <v>120</v>
      </c>
      <c r="H221" s="53">
        <v>2</v>
      </c>
      <c r="I221" s="110">
        <v>0.1</v>
      </c>
      <c r="J221" s="110">
        <v>0</v>
      </c>
      <c r="K221" s="110">
        <f t="shared" si="10"/>
        <v>0</v>
      </c>
      <c r="L221" s="110">
        <f t="shared" si="11"/>
        <v>0.1</v>
      </c>
    </row>
    <row r="222" spans="2:12" ht="12.75">
      <c r="B222" s="59" t="s">
        <v>459</v>
      </c>
      <c r="C222" s="78"/>
      <c r="D222" s="53" t="s">
        <v>64</v>
      </c>
      <c r="E222" s="53" t="s">
        <v>52</v>
      </c>
      <c r="F222" s="79"/>
      <c r="G222" s="53"/>
      <c r="H222" s="53"/>
      <c r="I222" s="112">
        <v>84.7</v>
      </c>
      <c r="J222" s="110">
        <f>J223</f>
        <v>19.3</v>
      </c>
      <c r="K222" s="110">
        <f t="shared" si="10"/>
        <v>22.786304604486425</v>
      </c>
      <c r="L222" s="110">
        <f t="shared" si="11"/>
        <v>65.4</v>
      </c>
    </row>
    <row r="223" spans="2:12" ht="12.75">
      <c r="B223" s="59" t="s">
        <v>103</v>
      </c>
      <c r="C223" s="78"/>
      <c r="D223" s="53" t="s">
        <v>64</v>
      </c>
      <c r="E223" s="53" t="s">
        <v>52</v>
      </c>
      <c r="F223" s="79" t="s">
        <v>104</v>
      </c>
      <c r="G223" s="53"/>
      <c r="H223" s="53"/>
      <c r="I223" s="112">
        <v>84.7</v>
      </c>
      <c r="J223" s="110">
        <f>J224</f>
        <v>19.3</v>
      </c>
      <c r="K223" s="110">
        <f t="shared" si="10"/>
        <v>22.786304604486425</v>
      </c>
      <c r="L223" s="110">
        <f t="shared" si="11"/>
        <v>65.4</v>
      </c>
    </row>
    <row r="224" spans="2:12" ht="12" customHeight="1">
      <c r="B224" s="55" t="s">
        <v>136</v>
      </c>
      <c r="C224" s="78"/>
      <c r="D224" s="53" t="s">
        <v>64</v>
      </c>
      <c r="E224" s="53" t="s">
        <v>52</v>
      </c>
      <c r="F224" s="53" t="s">
        <v>216</v>
      </c>
      <c r="G224" s="53"/>
      <c r="H224" s="53"/>
      <c r="I224" s="112">
        <v>84.7</v>
      </c>
      <c r="J224" s="110">
        <f>J226</f>
        <v>19.3</v>
      </c>
      <c r="K224" s="110">
        <f t="shared" si="10"/>
        <v>22.786304604486425</v>
      </c>
      <c r="L224" s="110">
        <f t="shared" si="11"/>
        <v>65.4</v>
      </c>
    </row>
    <row r="225" spans="2:12" ht="12.75">
      <c r="B225" s="59" t="s">
        <v>118</v>
      </c>
      <c r="C225" s="80"/>
      <c r="D225" s="53" t="s">
        <v>64</v>
      </c>
      <c r="E225" s="53" t="s">
        <v>52</v>
      </c>
      <c r="F225" s="53" t="s">
        <v>216</v>
      </c>
      <c r="G225" s="53" t="s">
        <v>186</v>
      </c>
      <c r="H225" s="53"/>
      <c r="I225" s="112">
        <v>84.7</v>
      </c>
      <c r="J225" s="110">
        <f>J226</f>
        <v>19.3</v>
      </c>
      <c r="K225" s="110">
        <f t="shared" si="10"/>
        <v>22.786304604486425</v>
      </c>
      <c r="L225" s="110">
        <f t="shared" si="11"/>
        <v>65.4</v>
      </c>
    </row>
    <row r="226" spans="2:12" ht="12.75">
      <c r="B226" s="55" t="s">
        <v>217</v>
      </c>
      <c r="C226" s="80"/>
      <c r="D226" s="53" t="s">
        <v>64</v>
      </c>
      <c r="E226" s="53" t="s">
        <v>52</v>
      </c>
      <c r="F226" s="53" t="s">
        <v>216</v>
      </c>
      <c r="G226" s="53" t="s">
        <v>218</v>
      </c>
      <c r="H226" s="53"/>
      <c r="I226" s="110">
        <v>84.7</v>
      </c>
      <c r="J226" s="110">
        <f>J227</f>
        <v>19.3</v>
      </c>
      <c r="K226" s="110">
        <f t="shared" si="10"/>
        <v>22.786304604486425</v>
      </c>
      <c r="L226" s="110">
        <f t="shared" si="11"/>
        <v>65.4</v>
      </c>
    </row>
    <row r="227" spans="2:12" ht="12.75">
      <c r="B227" s="55" t="s">
        <v>101</v>
      </c>
      <c r="C227" s="80"/>
      <c r="D227" s="53" t="s">
        <v>64</v>
      </c>
      <c r="E227" s="53" t="s">
        <v>52</v>
      </c>
      <c r="F227" s="53" t="s">
        <v>216</v>
      </c>
      <c r="G227" s="53" t="s">
        <v>218</v>
      </c>
      <c r="H227" s="53">
        <v>2</v>
      </c>
      <c r="I227" s="110">
        <v>84.7</v>
      </c>
      <c r="J227" s="110">
        <v>19.3</v>
      </c>
      <c r="K227" s="110">
        <f t="shared" si="10"/>
        <v>22.786304604486425</v>
      </c>
      <c r="L227" s="110">
        <f t="shared" si="11"/>
        <v>65.4</v>
      </c>
    </row>
    <row r="228" spans="2:12" ht="12.75">
      <c r="B228" s="66" t="s">
        <v>188</v>
      </c>
      <c r="C228" s="82" t="s">
        <v>187</v>
      </c>
      <c r="D228" s="53"/>
      <c r="E228" s="53"/>
      <c r="F228" s="53"/>
      <c r="G228" s="53"/>
      <c r="H228" s="53"/>
      <c r="I228" s="109">
        <v>8521.4</v>
      </c>
      <c r="J228" s="109">
        <f>J232+J251+J258+J265</f>
        <v>1457</v>
      </c>
      <c r="K228" s="109">
        <f t="shared" si="10"/>
        <v>17.098129415354286</v>
      </c>
      <c r="L228" s="109">
        <f t="shared" si="11"/>
        <v>7064.4</v>
      </c>
    </row>
    <row r="229" spans="2:12" ht="12.75">
      <c r="B229" s="59" t="s">
        <v>101</v>
      </c>
      <c r="C229" s="77"/>
      <c r="D229" s="52"/>
      <c r="E229" s="53"/>
      <c r="F229" s="53"/>
      <c r="G229" s="53"/>
      <c r="H229" s="28">
        <v>2</v>
      </c>
      <c r="I229" s="110">
        <v>4495.4</v>
      </c>
      <c r="J229" s="110">
        <f>J238+J241+J244+J250+J264+J277</f>
        <v>468.90000000000003</v>
      </c>
      <c r="K229" s="110">
        <f t="shared" si="10"/>
        <v>10.430662454953953</v>
      </c>
      <c r="L229" s="110">
        <f t="shared" si="11"/>
        <v>4026.4999999999995</v>
      </c>
    </row>
    <row r="230" spans="2:12" ht="12.75">
      <c r="B230" s="59" t="s">
        <v>90</v>
      </c>
      <c r="C230" s="77"/>
      <c r="D230" s="52"/>
      <c r="E230" s="53"/>
      <c r="F230" s="53"/>
      <c r="G230" s="53"/>
      <c r="H230" s="28">
        <v>3</v>
      </c>
      <c r="I230" s="110">
        <v>3313.4</v>
      </c>
      <c r="J230" s="110">
        <f>J271</f>
        <v>827.9</v>
      </c>
      <c r="K230" s="110">
        <f t="shared" si="10"/>
        <v>24.986418784330294</v>
      </c>
      <c r="L230" s="110">
        <f t="shared" si="11"/>
        <v>2485.5</v>
      </c>
    </row>
    <row r="231" spans="2:12" ht="12.75">
      <c r="B231" s="59" t="s">
        <v>91</v>
      </c>
      <c r="C231" s="77"/>
      <c r="D231" s="52"/>
      <c r="E231" s="53"/>
      <c r="F231" s="53"/>
      <c r="G231" s="53"/>
      <c r="H231" s="28">
        <v>4</v>
      </c>
      <c r="I231" s="110">
        <v>712.6</v>
      </c>
      <c r="J231" s="110">
        <f>J257</f>
        <v>160.2</v>
      </c>
      <c r="K231" s="110">
        <f t="shared" si="10"/>
        <v>22.481055290485543</v>
      </c>
      <c r="L231" s="110">
        <f t="shared" si="11"/>
        <v>552.4000000000001</v>
      </c>
    </row>
    <row r="232" spans="2:12" ht="12.75">
      <c r="B232" s="55" t="s">
        <v>457</v>
      </c>
      <c r="C232" s="77"/>
      <c r="D232" s="53" t="s">
        <v>64</v>
      </c>
      <c r="E232" s="53"/>
      <c r="F232" s="53"/>
      <c r="G232" s="53"/>
      <c r="H232" s="28"/>
      <c r="I232" s="110">
        <v>2088.7</v>
      </c>
      <c r="J232" s="110">
        <f>J233+J245</f>
        <v>468.90000000000003</v>
      </c>
      <c r="K232" s="110">
        <f t="shared" si="10"/>
        <v>22.449370421793464</v>
      </c>
      <c r="L232" s="110">
        <f t="shared" si="11"/>
        <v>1619.7999999999997</v>
      </c>
    </row>
    <row r="233" spans="2:12" ht="25.5">
      <c r="B233" s="59" t="s">
        <v>476</v>
      </c>
      <c r="C233" s="81"/>
      <c r="D233" s="53" t="s">
        <v>64</v>
      </c>
      <c r="E233" s="53" t="s">
        <v>68</v>
      </c>
      <c r="F233" s="53"/>
      <c r="G233" s="53"/>
      <c r="H233" s="53"/>
      <c r="I233" s="110">
        <v>2038.7</v>
      </c>
      <c r="J233" s="110">
        <f>J234</f>
        <v>468.90000000000003</v>
      </c>
      <c r="K233" s="110">
        <f t="shared" si="10"/>
        <v>22.999950949134256</v>
      </c>
      <c r="L233" s="110">
        <f t="shared" si="11"/>
        <v>1569.8</v>
      </c>
    </row>
    <row r="234" spans="2:12" ht="12.75">
      <c r="B234" s="55" t="s">
        <v>103</v>
      </c>
      <c r="C234" s="80"/>
      <c r="D234" s="53" t="s">
        <v>64</v>
      </c>
      <c r="E234" s="53" t="s">
        <v>68</v>
      </c>
      <c r="F234" s="79" t="s">
        <v>104</v>
      </c>
      <c r="G234" s="53"/>
      <c r="H234" s="53"/>
      <c r="I234" s="110">
        <v>2038.7</v>
      </c>
      <c r="J234" s="110">
        <f>J235</f>
        <v>468.90000000000003</v>
      </c>
      <c r="K234" s="110">
        <f t="shared" si="10"/>
        <v>22.999950949134256</v>
      </c>
      <c r="L234" s="110">
        <f t="shared" si="11"/>
        <v>1569.8</v>
      </c>
    </row>
    <row r="235" spans="2:12" ht="12.75">
      <c r="B235" s="55" t="s">
        <v>111</v>
      </c>
      <c r="C235" s="80"/>
      <c r="D235" s="53" t="s">
        <v>64</v>
      </c>
      <c r="E235" s="53" t="s">
        <v>68</v>
      </c>
      <c r="F235" s="79" t="s">
        <v>112</v>
      </c>
      <c r="G235" s="53"/>
      <c r="H235" s="53"/>
      <c r="I235" s="110">
        <v>2038.7</v>
      </c>
      <c r="J235" s="110">
        <f>J236+J239+J242</f>
        <v>468.90000000000003</v>
      </c>
      <c r="K235" s="110">
        <f t="shared" si="10"/>
        <v>22.999950949134256</v>
      </c>
      <c r="L235" s="110">
        <f t="shared" si="11"/>
        <v>1569.8</v>
      </c>
    </row>
    <row r="236" spans="2:12" ht="38.25">
      <c r="B236" s="55" t="s">
        <v>106</v>
      </c>
      <c r="C236" s="80"/>
      <c r="D236" s="53" t="s">
        <v>64</v>
      </c>
      <c r="E236" s="53" t="s">
        <v>68</v>
      </c>
      <c r="F236" s="79" t="s">
        <v>112</v>
      </c>
      <c r="G236" s="53" t="s">
        <v>373</v>
      </c>
      <c r="H236" s="53"/>
      <c r="I236" s="110">
        <v>1756.9</v>
      </c>
      <c r="J236" s="110">
        <f>J237</f>
        <v>434.8</v>
      </c>
      <c r="K236" s="110">
        <f t="shared" si="10"/>
        <v>24.748135921224883</v>
      </c>
      <c r="L236" s="110">
        <f t="shared" si="11"/>
        <v>1322.1000000000001</v>
      </c>
    </row>
    <row r="237" spans="2:12" ht="12.75">
      <c r="B237" s="55" t="s">
        <v>107</v>
      </c>
      <c r="C237" s="80"/>
      <c r="D237" s="53" t="s">
        <v>64</v>
      </c>
      <c r="E237" s="53" t="s">
        <v>68</v>
      </c>
      <c r="F237" s="79" t="s">
        <v>112</v>
      </c>
      <c r="G237" s="53" t="s">
        <v>108</v>
      </c>
      <c r="H237" s="53"/>
      <c r="I237" s="110">
        <v>1756.9</v>
      </c>
      <c r="J237" s="110">
        <f>J238</f>
        <v>434.8</v>
      </c>
      <c r="K237" s="110">
        <f t="shared" si="10"/>
        <v>24.748135921224883</v>
      </c>
      <c r="L237" s="110">
        <f t="shared" si="11"/>
        <v>1322.1000000000001</v>
      </c>
    </row>
    <row r="238" spans="2:12" ht="12.75">
      <c r="B238" s="55" t="s">
        <v>101</v>
      </c>
      <c r="C238" s="80"/>
      <c r="D238" s="53" t="s">
        <v>64</v>
      </c>
      <c r="E238" s="53" t="s">
        <v>68</v>
      </c>
      <c r="F238" s="79" t="s">
        <v>112</v>
      </c>
      <c r="G238" s="53" t="s">
        <v>108</v>
      </c>
      <c r="H238" s="53">
        <v>2</v>
      </c>
      <c r="I238" s="110">
        <v>1756.9</v>
      </c>
      <c r="J238" s="110">
        <v>434.8</v>
      </c>
      <c r="K238" s="110">
        <f t="shared" si="10"/>
        <v>24.748135921224883</v>
      </c>
      <c r="L238" s="110">
        <f t="shared" si="11"/>
        <v>1322.1000000000001</v>
      </c>
    </row>
    <row r="239" spans="2:12" ht="12.75">
      <c r="B239" s="59" t="s">
        <v>113</v>
      </c>
      <c r="C239" s="78"/>
      <c r="D239" s="53" t="s">
        <v>64</v>
      </c>
      <c r="E239" s="53" t="s">
        <v>68</v>
      </c>
      <c r="F239" s="79" t="s">
        <v>112</v>
      </c>
      <c r="G239" s="53" t="s">
        <v>114</v>
      </c>
      <c r="H239" s="53"/>
      <c r="I239" s="110">
        <v>280.9</v>
      </c>
      <c r="J239" s="110">
        <f>J240</f>
        <v>34.1</v>
      </c>
      <c r="K239" s="110">
        <f t="shared" si="10"/>
        <v>12.139551441794234</v>
      </c>
      <c r="L239" s="110">
        <f t="shared" si="11"/>
        <v>246.79999999999998</v>
      </c>
    </row>
    <row r="240" spans="2:12" ht="12.75">
      <c r="B240" s="59" t="s">
        <v>115</v>
      </c>
      <c r="C240" s="78"/>
      <c r="D240" s="53" t="s">
        <v>64</v>
      </c>
      <c r="E240" s="53" t="s">
        <v>68</v>
      </c>
      <c r="F240" s="79" t="s">
        <v>112</v>
      </c>
      <c r="G240" s="53" t="s">
        <v>116</v>
      </c>
      <c r="H240" s="53"/>
      <c r="I240" s="110">
        <v>280.9</v>
      </c>
      <c r="J240" s="110">
        <f>J241</f>
        <v>34.1</v>
      </c>
      <c r="K240" s="110">
        <f t="shared" si="10"/>
        <v>12.139551441794234</v>
      </c>
      <c r="L240" s="110">
        <f t="shared" si="11"/>
        <v>246.79999999999998</v>
      </c>
    </row>
    <row r="241" spans="2:12" ht="12.75">
      <c r="B241" s="55" t="s">
        <v>101</v>
      </c>
      <c r="C241" s="80"/>
      <c r="D241" s="53" t="s">
        <v>64</v>
      </c>
      <c r="E241" s="53" t="s">
        <v>68</v>
      </c>
      <c r="F241" s="79" t="s">
        <v>112</v>
      </c>
      <c r="G241" s="53" t="s">
        <v>116</v>
      </c>
      <c r="H241" s="53">
        <v>2</v>
      </c>
      <c r="I241" s="110">
        <v>280.9</v>
      </c>
      <c r="J241" s="110">
        <v>34.1</v>
      </c>
      <c r="K241" s="110">
        <f t="shared" si="10"/>
        <v>12.139551441794234</v>
      </c>
      <c r="L241" s="110">
        <f t="shared" si="11"/>
        <v>246.79999999999998</v>
      </c>
    </row>
    <row r="242" spans="2:12" ht="12.75">
      <c r="B242" s="59" t="s">
        <v>118</v>
      </c>
      <c r="C242" s="78"/>
      <c r="D242" s="53" t="s">
        <v>64</v>
      </c>
      <c r="E242" s="53" t="s">
        <v>68</v>
      </c>
      <c r="F242" s="79" t="s">
        <v>112</v>
      </c>
      <c r="G242" s="53" t="s">
        <v>186</v>
      </c>
      <c r="H242" s="53"/>
      <c r="I242" s="110">
        <v>0.9</v>
      </c>
      <c r="J242" s="110">
        <f>J243</f>
        <v>0</v>
      </c>
      <c r="K242" s="110">
        <f t="shared" si="10"/>
        <v>0</v>
      </c>
      <c r="L242" s="110">
        <f t="shared" si="11"/>
        <v>0.9</v>
      </c>
    </row>
    <row r="243" spans="2:12" ht="12.75">
      <c r="B243" s="59" t="s">
        <v>119</v>
      </c>
      <c r="C243" s="78"/>
      <c r="D243" s="53" t="s">
        <v>64</v>
      </c>
      <c r="E243" s="53" t="s">
        <v>68</v>
      </c>
      <c r="F243" s="79" t="s">
        <v>112</v>
      </c>
      <c r="G243" s="53" t="s">
        <v>120</v>
      </c>
      <c r="H243" s="53"/>
      <c r="I243" s="111">
        <v>0.9</v>
      </c>
      <c r="J243" s="110">
        <f>J244</f>
        <v>0</v>
      </c>
      <c r="K243" s="110">
        <f t="shared" si="10"/>
        <v>0</v>
      </c>
      <c r="L243" s="110">
        <f t="shared" si="11"/>
        <v>0.9</v>
      </c>
    </row>
    <row r="244" spans="2:12" ht="12.75">
      <c r="B244" s="55" t="s">
        <v>101</v>
      </c>
      <c r="C244" s="80"/>
      <c r="D244" s="53" t="s">
        <v>64</v>
      </c>
      <c r="E244" s="53" t="s">
        <v>68</v>
      </c>
      <c r="F244" s="79" t="s">
        <v>112</v>
      </c>
      <c r="G244" s="53" t="s">
        <v>120</v>
      </c>
      <c r="H244" s="53">
        <v>2</v>
      </c>
      <c r="I244" s="110">
        <v>0.9</v>
      </c>
      <c r="J244" s="110">
        <v>0</v>
      </c>
      <c r="K244" s="110">
        <f t="shared" si="10"/>
        <v>0</v>
      </c>
      <c r="L244" s="110">
        <f t="shared" si="11"/>
        <v>0.9</v>
      </c>
    </row>
    <row r="245" spans="2:12" ht="12.75">
      <c r="B245" s="59" t="s">
        <v>458</v>
      </c>
      <c r="C245" s="78"/>
      <c r="D245" s="53" t="s">
        <v>64</v>
      </c>
      <c r="E245" s="53" t="s">
        <v>51</v>
      </c>
      <c r="F245" s="79"/>
      <c r="G245" s="53"/>
      <c r="H245" s="53"/>
      <c r="I245" s="110">
        <f aca="true" t="shared" si="12" ref="I245:J249">I246</f>
        <v>35</v>
      </c>
      <c r="J245" s="110">
        <f t="shared" si="12"/>
        <v>0</v>
      </c>
      <c r="K245" s="110">
        <f t="shared" si="10"/>
        <v>0</v>
      </c>
      <c r="L245" s="110">
        <f t="shared" si="11"/>
        <v>35</v>
      </c>
    </row>
    <row r="246" spans="2:12" ht="12.75">
      <c r="B246" s="59" t="s">
        <v>103</v>
      </c>
      <c r="C246" s="78"/>
      <c r="D246" s="53" t="s">
        <v>64</v>
      </c>
      <c r="E246" s="53" t="s">
        <v>51</v>
      </c>
      <c r="F246" s="79" t="s">
        <v>104</v>
      </c>
      <c r="G246" s="53"/>
      <c r="H246" s="53"/>
      <c r="I246" s="110">
        <f t="shared" si="12"/>
        <v>35</v>
      </c>
      <c r="J246" s="110">
        <f t="shared" si="12"/>
        <v>0</v>
      </c>
      <c r="K246" s="110">
        <f t="shared" si="10"/>
        <v>0</v>
      </c>
      <c r="L246" s="110">
        <f t="shared" si="11"/>
        <v>35</v>
      </c>
    </row>
    <row r="247" spans="2:12" ht="12.75">
      <c r="B247" s="59" t="s">
        <v>134</v>
      </c>
      <c r="C247" s="78"/>
      <c r="D247" s="53" t="s">
        <v>64</v>
      </c>
      <c r="E247" s="53" t="s">
        <v>51</v>
      </c>
      <c r="F247" s="79" t="s">
        <v>413</v>
      </c>
      <c r="G247" s="53"/>
      <c r="H247" s="53"/>
      <c r="I247" s="110">
        <f t="shared" si="12"/>
        <v>35</v>
      </c>
      <c r="J247" s="110">
        <f t="shared" si="12"/>
        <v>0</v>
      </c>
      <c r="K247" s="110">
        <f t="shared" si="10"/>
        <v>0</v>
      </c>
      <c r="L247" s="110">
        <f t="shared" si="11"/>
        <v>35</v>
      </c>
    </row>
    <row r="248" spans="2:12" ht="12.75">
      <c r="B248" s="59" t="s">
        <v>118</v>
      </c>
      <c r="C248" s="78"/>
      <c r="D248" s="53" t="s">
        <v>64</v>
      </c>
      <c r="E248" s="53" t="s">
        <v>51</v>
      </c>
      <c r="F248" s="79" t="s">
        <v>413</v>
      </c>
      <c r="G248" s="53" t="s">
        <v>186</v>
      </c>
      <c r="H248" s="53"/>
      <c r="I248" s="110">
        <f t="shared" si="12"/>
        <v>35</v>
      </c>
      <c r="J248" s="110">
        <f t="shared" si="12"/>
        <v>0</v>
      </c>
      <c r="K248" s="110">
        <f t="shared" si="10"/>
        <v>0</v>
      </c>
      <c r="L248" s="110">
        <f t="shared" si="11"/>
        <v>35</v>
      </c>
    </row>
    <row r="249" spans="2:12" ht="12.75">
      <c r="B249" s="59" t="s">
        <v>420</v>
      </c>
      <c r="C249" s="78"/>
      <c r="D249" s="53" t="s">
        <v>64</v>
      </c>
      <c r="E249" s="53" t="s">
        <v>51</v>
      </c>
      <c r="F249" s="79" t="s">
        <v>413</v>
      </c>
      <c r="G249" s="53" t="s">
        <v>421</v>
      </c>
      <c r="H249" s="53"/>
      <c r="I249" s="110">
        <f t="shared" si="12"/>
        <v>35</v>
      </c>
      <c r="J249" s="110">
        <f t="shared" si="12"/>
        <v>0</v>
      </c>
      <c r="K249" s="110">
        <f t="shared" si="10"/>
        <v>0</v>
      </c>
      <c r="L249" s="110">
        <f t="shared" si="11"/>
        <v>35</v>
      </c>
    </row>
    <row r="250" spans="2:12" ht="12.75">
      <c r="B250" s="55" t="s">
        <v>101</v>
      </c>
      <c r="C250" s="80"/>
      <c r="D250" s="53" t="s">
        <v>64</v>
      </c>
      <c r="E250" s="53" t="s">
        <v>51</v>
      </c>
      <c r="F250" s="79" t="s">
        <v>413</v>
      </c>
      <c r="G250" s="53" t="s">
        <v>421</v>
      </c>
      <c r="H250" s="53">
        <v>2</v>
      </c>
      <c r="I250" s="110">
        <v>35</v>
      </c>
      <c r="J250" s="110">
        <v>0</v>
      </c>
      <c r="K250" s="110">
        <f t="shared" si="10"/>
        <v>0</v>
      </c>
      <c r="L250" s="110">
        <f t="shared" si="11"/>
        <v>35</v>
      </c>
    </row>
    <row r="251" spans="2:12" ht="12.75">
      <c r="B251" s="84" t="s">
        <v>474</v>
      </c>
      <c r="C251" s="85"/>
      <c r="D251" s="53" t="s">
        <v>69</v>
      </c>
      <c r="E251" s="53"/>
      <c r="F251" s="79"/>
      <c r="G251" s="53"/>
      <c r="H251" s="53"/>
      <c r="I251" s="110">
        <v>712.6</v>
      </c>
      <c r="J251" s="110">
        <f aca="true" t="shared" si="13" ref="J251:J256">J252</f>
        <v>160.2</v>
      </c>
      <c r="K251" s="110">
        <f t="shared" si="10"/>
        <v>22.481055290485543</v>
      </c>
      <c r="L251" s="110">
        <f t="shared" si="11"/>
        <v>552.4000000000001</v>
      </c>
    </row>
    <row r="252" spans="2:12" ht="12.75">
      <c r="B252" s="55" t="s">
        <v>303</v>
      </c>
      <c r="C252" s="80"/>
      <c r="D252" s="53" t="s">
        <v>69</v>
      </c>
      <c r="E252" s="53" t="s">
        <v>302</v>
      </c>
      <c r="F252" s="65"/>
      <c r="G252" s="53"/>
      <c r="H252" s="53"/>
      <c r="I252" s="110">
        <v>712.6</v>
      </c>
      <c r="J252" s="110">
        <f t="shared" si="13"/>
        <v>160.2</v>
      </c>
      <c r="K252" s="110">
        <f t="shared" si="10"/>
        <v>22.481055290485543</v>
      </c>
      <c r="L252" s="110">
        <f t="shared" si="11"/>
        <v>552.4000000000001</v>
      </c>
    </row>
    <row r="253" spans="2:12" ht="12.75">
      <c r="B253" s="59" t="s">
        <v>103</v>
      </c>
      <c r="C253" s="81"/>
      <c r="D253" s="53" t="s">
        <v>69</v>
      </c>
      <c r="E253" s="53" t="s">
        <v>302</v>
      </c>
      <c r="F253" s="79" t="s">
        <v>104</v>
      </c>
      <c r="G253" s="52"/>
      <c r="H253" s="52"/>
      <c r="I253" s="110">
        <v>712.6</v>
      </c>
      <c r="J253" s="110">
        <f t="shared" si="13"/>
        <v>160.2</v>
      </c>
      <c r="K253" s="110">
        <f t="shared" si="10"/>
        <v>22.481055290485543</v>
      </c>
      <c r="L253" s="110">
        <f t="shared" si="11"/>
        <v>552.4000000000001</v>
      </c>
    </row>
    <row r="254" spans="2:12" ht="25.5">
      <c r="B254" s="55" t="s">
        <v>224</v>
      </c>
      <c r="C254" s="80"/>
      <c r="D254" s="53" t="s">
        <v>69</v>
      </c>
      <c r="E254" s="53" t="s">
        <v>302</v>
      </c>
      <c r="F254" s="53" t="s">
        <v>225</v>
      </c>
      <c r="G254" s="53"/>
      <c r="H254" s="53"/>
      <c r="I254" s="110">
        <v>712.6</v>
      </c>
      <c r="J254" s="110">
        <f t="shared" si="13"/>
        <v>160.2</v>
      </c>
      <c r="K254" s="110">
        <f t="shared" si="10"/>
        <v>22.481055290485543</v>
      </c>
      <c r="L254" s="110">
        <f t="shared" si="11"/>
        <v>552.4000000000001</v>
      </c>
    </row>
    <row r="255" spans="2:12" ht="12.75">
      <c r="B255" s="59" t="s">
        <v>422</v>
      </c>
      <c r="C255" s="78"/>
      <c r="D255" s="53" t="s">
        <v>69</v>
      </c>
      <c r="E255" s="53" t="s">
        <v>302</v>
      </c>
      <c r="F255" s="53" t="s">
        <v>225</v>
      </c>
      <c r="G255" s="53" t="s">
        <v>226</v>
      </c>
      <c r="H255" s="53"/>
      <c r="I255" s="110">
        <v>712.6</v>
      </c>
      <c r="J255" s="110">
        <f t="shared" si="13"/>
        <v>160.2</v>
      </c>
      <c r="K255" s="110">
        <f t="shared" si="10"/>
        <v>22.481055290485543</v>
      </c>
      <c r="L255" s="110">
        <f t="shared" si="11"/>
        <v>552.4000000000001</v>
      </c>
    </row>
    <row r="256" spans="2:12" ht="12.75">
      <c r="B256" s="59" t="s">
        <v>426</v>
      </c>
      <c r="C256" s="78"/>
      <c r="D256" s="53" t="s">
        <v>69</v>
      </c>
      <c r="E256" s="53" t="s">
        <v>302</v>
      </c>
      <c r="F256" s="53" t="s">
        <v>225</v>
      </c>
      <c r="G256" s="53" t="s">
        <v>425</v>
      </c>
      <c r="H256" s="53"/>
      <c r="I256" s="110">
        <v>712.6</v>
      </c>
      <c r="J256" s="110">
        <f t="shared" si="13"/>
        <v>160.2</v>
      </c>
      <c r="K256" s="110">
        <f t="shared" si="10"/>
        <v>22.481055290485543</v>
      </c>
      <c r="L256" s="110">
        <f t="shared" si="11"/>
        <v>552.4000000000001</v>
      </c>
    </row>
    <row r="257" spans="2:12" ht="12.75">
      <c r="B257" s="55" t="s">
        <v>91</v>
      </c>
      <c r="C257" s="80"/>
      <c r="D257" s="53" t="s">
        <v>69</v>
      </c>
      <c r="E257" s="53" t="s">
        <v>302</v>
      </c>
      <c r="F257" s="53" t="s">
        <v>225</v>
      </c>
      <c r="G257" s="53" t="s">
        <v>425</v>
      </c>
      <c r="H257" s="53" t="s">
        <v>97</v>
      </c>
      <c r="I257" s="111">
        <v>712.6</v>
      </c>
      <c r="J257" s="110">
        <v>160.2</v>
      </c>
      <c r="K257" s="110">
        <f t="shared" si="10"/>
        <v>22.481055290485543</v>
      </c>
      <c r="L257" s="110">
        <f t="shared" si="11"/>
        <v>552.4000000000001</v>
      </c>
    </row>
    <row r="258" spans="2:12" ht="12.75">
      <c r="B258" s="55" t="s">
        <v>461</v>
      </c>
      <c r="C258" s="80"/>
      <c r="D258" s="53" t="s">
        <v>74</v>
      </c>
      <c r="E258" s="53"/>
      <c r="F258" s="53"/>
      <c r="G258" s="53"/>
      <c r="H258" s="53"/>
      <c r="I258" s="111">
        <v>406.7</v>
      </c>
      <c r="J258" s="110">
        <f aca="true" t="shared" si="14" ref="J258:J263">J259</f>
        <v>0</v>
      </c>
      <c r="K258" s="110">
        <f t="shared" si="10"/>
        <v>0</v>
      </c>
      <c r="L258" s="110">
        <f t="shared" si="11"/>
        <v>406.7</v>
      </c>
    </row>
    <row r="259" spans="2:12" ht="12.75">
      <c r="B259" s="55" t="s">
        <v>205</v>
      </c>
      <c r="C259" s="80"/>
      <c r="D259" s="53" t="s">
        <v>74</v>
      </c>
      <c r="E259" s="53" t="s">
        <v>204</v>
      </c>
      <c r="F259" s="53"/>
      <c r="G259" s="53"/>
      <c r="H259" s="53"/>
      <c r="I259" s="111">
        <v>406.7</v>
      </c>
      <c r="J259" s="110">
        <f t="shared" si="14"/>
        <v>0</v>
      </c>
      <c r="K259" s="110">
        <f t="shared" si="10"/>
        <v>0</v>
      </c>
      <c r="L259" s="110">
        <f t="shared" si="11"/>
        <v>406.7</v>
      </c>
    </row>
    <row r="260" spans="2:12" ht="12.75">
      <c r="B260" s="59" t="s">
        <v>103</v>
      </c>
      <c r="C260" s="80"/>
      <c r="D260" s="53" t="s">
        <v>74</v>
      </c>
      <c r="E260" s="53" t="s">
        <v>204</v>
      </c>
      <c r="F260" s="79" t="s">
        <v>104</v>
      </c>
      <c r="G260" s="53"/>
      <c r="H260" s="53"/>
      <c r="I260" s="111">
        <v>406.7</v>
      </c>
      <c r="J260" s="110">
        <f t="shared" si="14"/>
        <v>0</v>
      </c>
      <c r="K260" s="110">
        <f t="shared" si="10"/>
        <v>0</v>
      </c>
      <c r="L260" s="110">
        <f t="shared" si="11"/>
        <v>406.7</v>
      </c>
    </row>
    <row r="261" spans="2:12" ht="38.25">
      <c r="B261" s="55" t="s">
        <v>208</v>
      </c>
      <c r="C261" s="80"/>
      <c r="D261" s="53" t="s">
        <v>74</v>
      </c>
      <c r="E261" s="53" t="s">
        <v>204</v>
      </c>
      <c r="F261" s="79" t="s">
        <v>206</v>
      </c>
      <c r="G261" s="53"/>
      <c r="H261" s="53"/>
      <c r="I261" s="111">
        <v>406.7</v>
      </c>
      <c r="J261" s="110">
        <f t="shared" si="14"/>
        <v>0</v>
      </c>
      <c r="K261" s="110">
        <f t="shared" si="10"/>
        <v>0</v>
      </c>
      <c r="L261" s="110">
        <f t="shared" si="11"/>
        <v>406.7</v>
      </c>
    </row>
    <row r="262" spans="2:12" ht="12.75">
      <c r="B262" s="59" t="s">
        <v>422</v>
      </c>
      <c r="C262" s="80"/>
      <c r="D262" s="53" t="s">
        <v>74</v>
      </c>
      <c r="E262" s="53" t="s">
        <v>204</v>
      </c>
      <c r="F262" s="79" t="s">
        <v>206</v>
      </c>
      <c r="G262" s="53" t="s">
        <v>226</v>
      </c>
      <c r="H262" s="53"/>
      <c r="I262" s="111">
        <v>406.7</v>
      </c>
      <c r="J262" s="110">
        <f t="shared" si="14"/>
        <v>0</v>
      </c>
      <c r="K262" s="110">
        <f t="shared" si="10"/>
        <v>0</v>
      </c>
      <c r="L262" s="110">
        <f t="shared" si="11"/>
        <v>406.7</v>
      </c>
    </row>
    <row r="263" spans="2:12" ht="12.75">
      <c r="B263" s="55" t="s">
        <v>293</v>
      </c>
      <c r="C263" s="80"/>
      <c r="D263" s="53" t="s">
        <v>74</v>
      </c>
      <c r="E263" s="53" t="s">
        <v>204</v>
      </c>
      <c r="F263" s="79" t="s">
        <v>206</v>
      </c>
      <c r="G263" s="53" t="s">
        <v>207</v>
      </c>
      <c r="H263" s="53"/>
      <c r="I263" s="111">
        <v>406.7</v>
      </c>
      <c r="J263" s="110">
        <f t="shared" si="14"/>
        <v>0</v>
      </c>
      <c r="K263" s="110">
        <f t="shared" si="10"/>
        <v>0</v>
      </c>
      <c r="L263" s="110">
        <f t="shared" si="11"/>
        <v>406.7</v>
      </c>
    </row>
    <row r="264" spans="2:12" ht="12.75">
      <c r="B264" s="55" t="s">
        <v>101</v>
      </c>
      <c r="C264" s="80"/>
      <c r="D264" s="53" t="s">
        <v>74</v>
      </c>
      <c r="E264" s="53" t="s">
        <v>204</v>
      </c>
      <c r="F264" s="79" t="s">
        <v>206</v>
      </c>
      <c r="G264" s="53" t="s">
        <v>207</v>
      </c>
      <c r="H264" s="53" t="s">
        <v>94</v>
      </c>
      <c r="I264" s="111">
        <v>406.7</v>
      </c>
      <c r="J264" s="110">
        <v>0</v>
      </c>
      <c r="K264" s="110">
        <f t="shared" si="10"/>
        <v>0</v>
      </c>
      <c r="L264" s="110">
        <f t="shared" si="11"/>
        <v>406.7</v>
      </c>
    </row>
    <row r="265" spans="2:12" ht="25.5">
      <c r="B265" s="55" t="s">
        <v>58</v>
      </c>
      <c r="C265" s="80"/>
      <c r="D265" s="53" t="s">
        <v>57</v>
      </c>
      <c r="E265" s="53"/>
      <c r="F265" s="53"/>
      <c r="G265" s="53"/>
      <c r="H265" s="53"/>
      <c r="I265" s="110">
        <v>5313.4</v>
      </c>
      <c r="J265" s="110">
        <f>J266+J272</f>
        <v>827.9</v>
      </c>
      <c r="K265" s="110">
        <f t="shared" si="10"/>
        <v>15.581360334249258</v>
      </c>
      <c r="L265" s="110">
        <f t="shared" si="11"/>
        <v>4485.5</v>
      </c>
    </row>
    <row r="266" spans="2:12" ht="25.5">
      <c r="B266" s="55" t="s">
        <v>60</v>
      </c>
      <c r="C266" s="80"/>
      <c r="D266" s="53" t="s">
        <v>57</v>
      </c>
      <c r="E266" s="53" t="s">
        <v>59</v>
      </c>
      <c r="F266" s="53"/>
      <c r="G266" s="53"/>
      <c r="H266" s="53"/>
      <c r="I266" s="110">
        <v>3313.4</v>
      </c>
      <c r="J266" s="110">
        <f>J267</f>
        <v>827.9</v>
      </c>
      <c r="K266" s="110">
        <f t="shared" si="10"/>
        <v>24.986418784330294</v>
      </c>
      <c r="L266" s="110">
        <f t="shared" si="11"/>
        <v>2485.5</v>
      </c>
    </row>
    <row r="267" spans="2:12" ht="12.75">
      <c r="B267" s="59" t="s">
        <v>103</v>
      </c>
      <c r="C267" s="81"/>
      <c r="D267" s="53" t="s">
        <v>57</v>
      </c>
      <c r="E267" s="53" t="s">
        <v>59</v>
      </c>
      <c r="F267" s="53" t="s">
        <v>104</v>
      </c>
      <c r="G267" s="53"/>
      <c r="H267" s="53"/>
      <c r="I267" s="110">
        <v>3313.4</v>
      </c>
      <c r="J267" s="110">
        <f>J268</f>
        <v>827.9</v>
      </c>
      <c r="K267" s="110">
        <f t="shared" si="10"/>
        <v>24.986418784330294</v>
      </c>
      <c r="L267" s="110">
        <f t="shared" si="11"/>
        <v>2485.5</v>
      </c>
    </row>
    <row r="268" spans="2:12" ht="25.5">
      <c r="B268" s="55" t="s">
        <v>408</v>
      </c>
      <c r="C268" s="80"/>
      <c r="D268" s="53" t="s">
        <v>57</v>
      </c>
      <c r="E268" s="53" t="s">
        <v>59</v>
      </c>
      <c r="F268" s="53" t="s">
        <v>370</v>
      </c>
      <c r="G268" s="53"/>
      <c r="H268" s="53"/>
      <c r="I268" s="110">
        <v>3313.4</v>
      </c>
      <c r="J268" s="110">
        <f>J269</f>
        <v>827.9</v>
      </c>
      <c r="K268" s="110">
        <f t="shared" si="10"/>
        <v>24.986418784330294</v>
      </c>
      <c r="L268" s="110">
        <f t="shared" si="11"/>
        <v>2485.5</v>
      </c>
    </row>
    <row r="269" spans="2:12" ht="12.75">
      <c r="B269" s="63" t="s">
        <v>422</v>
      </c>
      <c r="C269" s="83"/>
      <c r="D269" s="53" t="s">
        <v>57</v>
      </c>
      <c r="E269" s="53" t="s">
        <v>59</v>
      </c>
      <c r="F269" s="53" t="s">
        <v>370</v>
      </c>
      <c r="G269" s="53" t="s">
        <v>226</v>
      </c>
      <c r="H269" s="53"/>
      <c r="I269" s="110">
        <v>3313.4</v>
      </c>
      <c r="J269" s="110">
        <f>J270</f>
        <v>827.9</v>
      </c>
      <c r="K269" s="110">
        <f t="shared" si="10"/>
        <v>24.986418784330294</v>
      </c>
      <c r="L269" s="110">
        <f t="shared" si="11"/>
        <v>2485.5</v>
      </c>
    </row>
    <row r="270" spans="2:12" ht="12.75">
      <c r="B270" s="63" t="s">
        <v>419</v>
      </c>
      <c r="C270" s="83"/>
      <c r="D270" s="53" t="s">
        <v>57</v>
      </c>
      <c r="E270" s="53" t="s">
        <v>59</v>
      </c>
      <c r="F270" s="53" t="s">
        <v>370</v>
      </c>
      <c r="G270" s="53" t="s">
        <v>418</v>
      </c>
      <c r="H270" s="53"/>
      <c r="I270" s="111">
        <v>3313.4</v>
      </c>
      <c r="J270" s="110">
        <f>J271</f>
        <v>827.9</v>
      </c>
      <c r="K270" s="110">
        <f aca="true" t="shared" si="15" ref="K270:K333">J270/I270*100</f>
        <v>24.986418784330294</v>
      </c>
      <c r="L270" s="110">
        <f aca="true" t="shared" si="16" ref="L270:L333">I270-J270</f>
        <v>2485.5</v>
      </c>
    </row>
    <row r="271" spans="2:12" ht="12.75">
      <c r="B271" s="115" t="s">
        <v>90</v>
      </c>
      <c r="C271" s="249"/>
      <c r="D271" s="242" t="s">
        <v>57</v>
      </c>
      <c r="E271" s="242" t="s">
        <v>59</v>
      </c>
      <c r="F271" s="242" t="s">
        <v>370</v>
      </c>
      <c r="G271" s="242" t="s">
        <v>418</v>
      </c>
      <c r="H271" s="242">
        <v>3</v>
      </c>
      <c r="I271" s="248">
        <v>3313.4</v>
      </c>
      <c r="J271" s="245">
        <v>827.9</v>
      </c>
      <c r="K271" s="245">
        <f t="shared" si="15"/>
        <v>24.986418784330294</v>
      </c>
      <c r="L271" s="245">
        <f t="shared" si="16"/>
        <v>2485.5</v>
      </c>
    </row>
    <row r="272" spans="2:12" ht="12.75">
      <c r="B272" s="55" t="s">
        <v>19</v>
      </c>
      <c r="C272" s="80"/>
      <c r="D272" s="53" t="s">
        <v>57</v>
      </c>
      <c r="E272" s="53" t="s">
        <v>20</v>
      </c>
      <c r="F272" s="53"/>
      <c r="G272" s="53"/>
      <c r="H272" s="53"/>
      <c r="I272" s="111">
        <v>2000</v>
      </c>
      <c r="J272" s="110">
        <f>J273</f>
        <v>0</v>
      </c>
      <c r="K272" s="110">
        <f t="shared" si="15"/>
        <v>0</v>
      </c>
      <c r="L272" s="110">
        <f t="shared" si="16"/>
        <v>2000</v>
      </c>
    </row>
    <row r="273" spans="2:12" ht="12.75">
      <c r="B273" s="59" t="s">
        <v>103</v>
      </c>
      <c r="C273" s="81"/>
      <c r="D273" s="53" t="s">
        <v>57</v>
      </c>
      <c r="E273" s="53" t="s">
        <v>20</v>
      </c>
      <c r="F273" s="53" t="s">
        <v>104</v>
      </c>
      <c r="G273" s="53"/>
      <c r="H273" s="53"/>
      <c r="I273" s="111">
        <v>2000</v>
      </c>
      <c r="J273" s="110">
        <f>J274</f>
        <v>0</v>
      </c>
      <c r="K273" s="110">
        <f t="shared" si="15"/>
        <v>0</v>
      </c>
      <c r="L273" s="110">
        <f t="shared" si="16"/>
        <v>2000</v>
      </c>
    </row>
    <row r="274" spans="2:12" ht="25.5">
      <c r="B274" s="55" t="s">
        <v>21</v>
      </c>
      <c r="C274" s="80"/>
      <c r="D274" s="53" t="s">
        <v>57</v>
      </c>
      <c r="E274" s="53" t="s">
        <v>20</v>
      </c>
      <c r="F274" s="53" t="s">
        <v>22</v>
      </c>
      <c r="G274" s="53"/>
      <c r="H274" s="53"/>
      <c r="I274" s="111">
        <v>2000</v>
      </c>
      <c r="J274" s="110">
        <f>J275</f>
        <v>0</v>
      </c>
      <c r="K274" s="110">
        <f t="shared" si="15"/>
        <v>0</v>
      </c>
      <c r="L274" s="110">
        <f t="shared" si="16"/>
        <v>2000</v>
      </c>
    </row>
    <row r="275" spans="2:12" ht="12.75">
      <c r="B275" s="63" t="s">
        <v>422</v>
      </c>
      <c r="C275" s="83"/>
      <c r="D275" s="53" t="s">
        <v>57</v>
      </c>
      <c r="E275" s="53" t="s">
        <v>20</v>
      </c>
      <c r="F275" s="53" t="s">
        <v>22</v>
      </c>
      <c r="G275" s="53" t="s">
        <v>226</v>
      </c>
      <c r="H275" s="53"/>
      <c r="I275" s="111">
        <v>2000</v>
      </c>
      <c r="J275" s="110">
        <f>J276</f>
        <v>0</v>
      </c>
      <c r="K275" s="110">
        <f t="shared" si="15"/>
        <v>0</v>
      </c>
      <c r="L275" s="110">
        <f t="shared" si="16"/>
        <v>2000</v>
      </c>
    </row>
    <row r="276" spans="2:12" ht="25.5">
      <c r="B276" s="63" t="s">
        <v>23</v>
      </c>
      <c r="C276" s="83"/>
      <c r="D276" s="53" t="s">
        <v>57</v>
      </c>
      <c r="E276" s="53" t="s">
        <v>20</v>
      </c>
      <c r="F276" s="53" t="s">
        <v>22</v>
      </c>
      <c r="G276" s="53" t="s">
        <v>24</v>
      </c>
      <c r="H276" s="53"/>
      <c r="I276" s="111">
        <v>2000</v>
      </c>
      <c r="J276" s="110">
        <f>J277</f>
        <v>0</v>
      </c>
      <c r="K276" s="110">
        <f t="shared" si="15"/>
        <v>0</v>
      </c>
      <c r="L276" s="110">
        <f t="shared" si="16"/>
        <v>2000</v>
      </c>
    </row>
    <row r="277" spans="2:12" ht="12.75">
      <c r="B277" s="63" t="s">
        <v>101</v>
      </c>
      <c r="C277" s="83"/>
      <c r="D277" s="53" t="s">
        <v>57</v>
      </c>
      <c r="E277" s="53" t="s">
        <v>20</v>
      </c>
      <c r="F277" s="53" t="s">
        <v>22</v>
      </c>
      <c r="G277" s="53" t="s">
        <v>24</v>
      </c>
      <c r="H277" s="53">
        <v>2</v>
      </c>
      <c r="I277" s="111">
        <v>2000</v>
      </c>
      <c r="J277" s="110">
        <v>0</v>
      </c>
      <c r="K277" s="110">
        <f t="shared" si="15"/>
        <v>0</v>
      </c>
      <c r="L277" s="110">
        <f t="shared" si="16"/>
        <v>2000</v>
      </c>
    </row>
    <row r="278" spans="2:12" ht="25.5">
      <c r="B278" s="66" t="s">
        <v>535</v>
      </c>
      <c r="C278" s="82" t="s">
        <v>170</v>
      </c>
      <c r="D278" s="53"/>
      <c r="E278" s="53"/>
      <c r="F278" s="53"/>
      <c r="G278" s="53"/>
      <c r="H278" s="53"/>
      <c r="I278" s="109">
        <v>4316</v>
      </c>
      <c r="J278" s="109">
        <f>J281</f>
        <v>935</v>
      </c>
      <c r="K278" s="109">
        <f t="shared" si="15"/>
        <v>21.66357738646895</v>
      </c>
      <c r="L278" s="109">
        <f t="shared" si="16"/>
        <v>3381</v>
      </c>
    </row>
    <row r="279" spans="2:12" ht="12.75">
      <c r="B279" s="59" t="s">
        <v>98</v>
      </c>
      <c r="C279" s="82"/>
      <c r="D279" s="53"/>
      <c r="E279" s="53"/>
      <c r="F279" s="53"/>
      <c r="G279" s="53"/>
      <c r="H279" s="53" t="s">
        <v>93</v>
      </c>
      <c r="I279" s="110">
        <v>1898.6</v>
      </c>
      <c r="J279" s="110">
        <f>J287+J291+J295</f>
        <v>462.9</v>
      </c>
      <c r="K279" s="110">
        <f t="shared" si="15"/>
        <v>24.381122932687244</v>
      </c>
      <c r="L279" s="110">
        <f t="shared" si="16"/>
        <v>1435.6999999999998</v>
      </c>
    </row>
    <row r="280" spans="2:12" ht="12.75">
      <c r="B280" s="59" t="s">
        <v>101</v>
      </c>
      <c r="C280" s="80"/>
      <c r="D280" s="53"/>
      <c r="E280" s="53"/>
      <c r="F280" s="53"/>
      <c r="G280" s="53"/>
      <c r="H280" s="53">
        <v>2</v>
      </c>
      <c r="I280" s="110">
        <v>2417.4</v>
      </c>
      <c r="J280" s="110">
        <f>J288+J292</f>
        <v>472.1</v>
      </c>
      <c r="K280" s="110">
        <f t="shared" si="15"/>
        <v>19.529246297675186</v>
      </c>
      <c r="L280" s="110">
        <f t="shared" si="16"/>
        <v>1945.3000000000002</v>
      </c>
    </row>
    <row r="281" spans="2:12" ht="12.75">
      <c r="B281" s="55" t="s">
        <v>466</v>
      </c>
      <c r="C281" s="80"/>
      <c r="D281" s="53" t="s">
        <v>80</v>
      </c>
      <c r="E281" s="53"/>
      <c r="F281" s="53"/>
      <c r="G281" s="53"/>
      <c r="H281" s="53"/>
      <c r="I281" s="110">
        <v>4316</v>
      </c>
      <c r="J281" s="110">
        <f>J282</f>
        <v>935</v>
      </c>
      <c r="K281" s="110">
        <f t="shared" si="15"/>
        <v>21.66357738646895</v>
      </c>
      <c r="L281" s="110">
        <f t="shared" si="16"/>
        <v>3381</v>
      </c>
    </row>
    <row r="282" spans="2:12" ht="12.75">
      <c r="B282" s="55" t="s">
        <v>467</v>
      </c>
      <c r="C282" s="80"/>
      <c r="D282" s="53" t="s">
        <v>80</v>
      </c>
      <c r="E282" s="53" t="s">
        <v>81</v>
      </c>
      <c r="F282" s="53"/>
      <c r="G282" s="53"/>
      <c r="H282" s="53"/>
      <c r="I282" s="110">
        <v>4316</v>
      </c>
      <c r="J282" s="110">
        <f>J283</f>
        <v>935</v>
      </c>
      <c r="K282" s="110">
        <f t="shared" si="15"/>
        <v>21.66357738646895</v>
      </c>
      <c r="L282" s="110">
        <f t="shared" si="16"/>
        <v>3381</v>
      </c>
    </row>
    <row r="283" spans="2:12" ht="12.75">
      <c r="B283" s="59" t="s">
        <v>103</v>
      </c>
      <c r="C283" s="81"/>
      <c r="D283" s="53" t="s">
        <v>80</v>
      </c>
      <c r="E283" s="53" t="s">
        <v>81</v>
      </c>
      <c r="F283" s="53" t="s">
        <v>104</v>
      </c>
      <c r="G283" s="53"/>
      <c r="H283" s="53"/>
      <c r="I283" s="110">
        <v>4316</v>
      </c>
      <c r="J283" s="110">
        <f>J284</f>
        <v>935</v>
      </c>
      <c r="K283" s="110">
        <f t="shared" si="15"/>
        <v>21.66357738646895</v>
      </c>
      <c r="L283" s="110">
        <f t="shared" si="16"/>
        <v>3381</v>
      </c>
    </row>
    <row r="284" spans="2:12" ht="12.75">
      <c r="B284" s="55" t="s">
        <v>144</v>
      </c>
      <c r="C284" s="80"/>
      <c r="D284" s="53" t="s">
        <v>80</v>
      </c>
      <c r="E284" s="53" t="s">
        <v>81</v>
      </c>
      <c r="F284" s="53" t="s">
        <v>356</v>
      </c>
      <c r="G284" s="53"/>
      <c r="H284" s="53"/>
      <c r="I284" s="111">
        <v>4316</v>
      </c>
      <c r="J284" s="110">
        <f>J285+J289+J293</f>
        <v>935</v>
      </c>
      <c r="K284" s="110">
        <f t="shared" si="15"/>
        <v>21.66357738646895</v>
      </c>
      <c r="L284" s="110">
        <f t="shared" si="16"/>
        <v>3381</v>
      </c>
    </row>
    <row r="285" spans="2:12" ht="38.25">
      <c r="B285" s="55" t="s">
        <v>106</v>
      </c>
      <c r="C285" s="80"/>
      <c r="D285" s="53" t="s">
        <v>80</v>
      </c>
      <c r="E285" s="53" t="s">
        <v>81</v>
      </c>
      <c r="F285" s="53" t="s">
        <v>356</v>
      </c>
      <c r="G285" s="53" t="s">
        <v>373</v>
      </c>
      <c r="H285" s="53"/>
      <c r="I285" s="111">
        <v>3570.2</v>
      </c>
      <c r="J285" s="110">
        <f>J286</f>
        <v>687.6</v>
      </c>
      <c r="K285" s="110">
        <f t="shared" si="15"/>
        <v>19.25942524228335</v>
      </c>
      <c r="L285" s="110">
        <f t="shared" si="16"/>
        <v>2882.6</v>
      </c>
    </row>
    <row r="286" spans="2:12" ht="12.75">
      <c r="B286" s="55" t="s">
        <v>107</v>
      </c>
      <c r="C286" s="80"/>
      <c r="D286" s="53" t="s">
        <v>80</v>
      </c>
      <c r="E286" s="53" t="s">
        <v>81</v>
      </c>
      <c r="F286" s="53" t="s">
        <v>356</v>
      </c>
      <c r="G286" s="53" t="s">
        <v>108</v>
      </c>
      <c r="H286" s="53"/>
      <c r="I286" s="111">
        <v>3570.2</v>
      </c>
      <c r="J286" s="110">
        <f>J287+J288</f>
        <v>687.6</v>
      </c>
      <c r="K286" s="110">
        <f t="shared" si="15"/>
        <v>19.25942524228335</v>
      </c>
      <c r="L286" s="110">
        <f t="shared" si="16"/>
        <v>2882.6</v>
      </c>
    </row>
    <row r="287" spans="2:12" ht="12.75">
      <c r="B287" s="59" t="s">
        <v>98</v>
      </c>
      <c r="C287" s="80"/>
      <c r="D287" s="53" t="s">
        <v>80</v>
      </c>
      <c r="E287" s="53" t="s">
        <v>81</v>
      </c>
      <c r="F287" s="53" t="s">
        <v>356</v>
      </c>
      <c r="G287" s="53" t="s">
        <v>108</v>
      </c>
      <c r="H287" s="53" t="s">
        <v>93</v>
      </c>
      <c r="I287" s="111">
        <v>1181</v>
      </c>
      <c r="J287" s="110">
        <v>226.8</v>
      </c>
      <c r="K287" s="110">
        <f t="shared" si="15"/>
        <v>19.20406435224386</v>
      </c>
      <c r="L287" s="110">
        <f t="shared" si="16"/>
        <v>954.2</v>
      </c>
    </row>
    <row r="288" spans="2:12" ht="12.75">
      <c r="B288" s="55" t="s">
        <v>101</v>
      </c>
      <c r="C288" s="80"/>
      <c r="D288" s="53" t="s">
        <v>80</v>
      </c>
      <c r="E288" s="53" t="s">
        <v>81</v>
      </c>
      <c r="F288" s="53" t="s">
        <v>356</v>
      </c>
      <c r="G288" s="53" t="s">
        <v>108</v>
      </c>
      <c r="H288" s="53">
        <v>2</v>
      </c>
      <c r="I288" s="111">
        <v>2389.2</v>
      </c>
      <c r="J288" s="110">
        <v>460.8</v>
      </c>
      <c r="K288" s="110">
        <f t="shared" si="15"/>
        <v>19.286790557508795</v>
      </c>
      <c r="L288" s="110">
        <f t="shared" si="16"/>
        <v>1928.3999999999999</v>
      </c>
    </row>
    <row r="289" spans="2:12" ht="12.75">
      <c r="B289" s="59" t="s">
        <v>113</v>
      </c>
      <c r="C289" s="78"/>
      <c r="D289" s="53" t="s">
        <v>80</v>
      </c>
      <c r="E289" s="53" t="s">
        <v>81</v>
      </c>
      <c r="F289" s="53" t="s">
        <v>356</v>
      </c>
      <c r="G289" s="53" t="s">
        <v>114</v>
      </c>
      <c r="H289" s="53"/>
      <c r="I289" s="111">
        <v>740.8</v>
      </c>
      <c r="J289" s="110">
        <f>J290</f>
        <v>247.4</v>
      </c>
      <c r="K289" s="110">
        <f t="shared" si="15"/>
        <v>33.3963282937365</v>
      </c>
      <c r="L289" s="110">
        <f t="shared" si="16"/>
        <v>493.4</v>
      </c>
    </row>
    <row r="290" spans="2:12" ht="12.75">
      <c r="B290" s="59" t="s">
        <v>115</v>
      </c>
      <c r="C290" s="78"/>
      <c r="D290" s="53" t="s">
        <v>80</v>
      </c>
      <c r="E290" s="53" t="s">
        <v>81</v>
      </c>
      <c r="F290" s="53" t="s">
        <v>356</v>
      </c>
      <c r="G290" s="53" t="s">
        <v>116</v>
      </c>
      <c r="H290" s="53"/>
      <c r="I290" s="111">
        <v>740.8</v>
      </c>
      <c r="J290" s="110">
        <f>J291+J292</f>
        <v>247.4</v>
      </c>
      <c r="K290" s="110">
        <f t="shared" si="15"/>
        <v>33.3963282937365</v>
      </c>
      <c r="L290" s="110">
        <f t="shared" si="16"/>
        <v>493.4</v>
      </c>
    </row>
    <row r="291" spans="2:12" ht="12.75">
      <c r="B291" s="59" t="s">
        <v>98</v>
      </c>
      <c r="C291" s="78"/>
      <c r="D291" s="53" t="s">
        <v>80</v>
      </c>
      <c r="E291" s="53" t="s">
        <v>81</v>
      </c>
      <c r="F291" s="53" t="s">
        <v>356</v>
      </c>
      <c r="G291" s="53" t="s">
        <v>116</v>
      </c>
      <c r="H291" s="53" t="s">
        <v>93</v>
      </c>
      <c r="I291" s="111">
        <v>712.6</v>
      </c>
      <c r="J291" s="110">
        <v>236.1</v>
      </c>
      <c r="K291" s="110">
        <f t="shared" si="15"/>
        <v>33.132191973056415</v>
      </c>
      <c r="L291" s="110">
        <f t="shared" si="16"/>
        <v>476.5</v>
      </c>
    </row>
    <row r="292" spans="2:12" ht="12.75">
      <c r="B292" s="55" t="s">
        <v>101</v>
      </c>
      <c r="C292" s="80"/>
      <c r="D292" s="53" t="s">
        <v>80</v>
      </c>
      <c r="E292" s="53" t="s">
        <v>81</v>
      </c>
      <c r="F292" s="53" t="s">
        <v>356</v>
      </c>
      <c r="G292" s="53" t="s">
        <v>116</v>
      </c>
      <c r="H292" s="53">
        <v>2</v>
      </c>
      <c r="I292" s="111">
        <v>28.2</v>
      </c>
      <c r="J292" s="110">
        <v>11.3</v>
      </c>
      <c r="K292" s="110">
        <f t="shared" si="15"/>
        <v>40.0709219858156</v>
      </c>
      <c r="L292" s="110">
        <f t="shared" si="16"/>
        <v>16.9</v>
      </c>
    </row>
    <row r="293" spans="2:12" ht="12.75">
      <c r="B293" s="59" t="s">
        <v>118</v>
      </c>
      <c r="C293" s="80"/>
      <c r="D293" s="53" t="s">
        <v>80</v>
      </c>
      <c r="E293" s="53" t="s">
        <v>81</v>
      </c>
      <c r="F293" s="53" t="s">
        <v>356</v>
      </c>
      <c r="G293" s="53" t="s">
        <v>186</v>
      </c>
      <c r="H293" s="53"/>
      <c r="I293" s="111">
        <v>5</v>
      </c>
      <c r="J293" s="110">
        <f>J294</f>
        <v>0</v>
      </c>
      <c r="K293" s="110">
        <f t="shared" si="15"/>
        <v>0</v>
      </c>
      <c r="L293" s="110">
        <f t="shared" si="16"/>
        <v>5</v>
      </c>
    </row>
    <row r="294" spans="2:12" ht="12.75">
      <c r="B294" s="59" t="s">
        <v>119</v>
      </c>
      <c r="C294" s="80"/>
      <c r="D294" s="53" t="s">
        <v>80</v>
      </c>
      <c r="E294" s="53" t="s">
        <v>81</v>
      </c>
      <c r="F294" s="53" t="s">
        <v>356</v>
      </c>
      <c r="G294" s="53" t="s">
        <v>120</v>
      </c>
      <c r="H294" s="53"/>
      <c r="I294" s="111">
        <v>5</v>
      </c>
      <c r="J294" s="110">
        <f>J295</f>
        <v>0</v>
      </c>
      <c r="K294" s="110">
        <f t="shared" si="15"/>
        <v>0</v>
      </c>
      <c r="L294" s="110">
        <f t="shared" si="16"/>
        <v>5</v>
      </c>
    </row>
    <row r="295" spans="2:12" ht="12.75">
      <c r="B295" s="59" t="s">
        <v>98</v>
      </c>
      <c r="C295" s="80"/>
      <c r="D295" s="53" t="s">
        <v>80</v>
      </c>
      <c r="E295" s="53" t="s">
        <v>81</v>
      </c>
      <c r="F295" s="53" t="s">
        <v>356</v>
      </c>
      <c r="G295" s="53" t="s">
        <v>120</v>
      </c>
      <c r="H295" s="53" t="s">
        <v>93</v>
      </c>
      <c r="I295" s="111">
        <v>5</v>
      </c>
      <c r="J295" s="110">
        <v>0</v>
      </c>
      <c r="K295" s="110">
        <f t="shared" si="15"/>
        <v>0</v>
      </c>
      <c r="L295" s="110">
        <f t="shared" si="16"/>
        <v>5</v>
      </c>
    </row>
    <row r="296" spans="2:12" ht="12.75">
      <c r="B296" s="66" t="s">
        <v>171</v>
      </c>
      <c r="C296" s="82" t="s">
        <v>441</v>
      </c>
      <c r="D296" s="53"/>
      <c r="E296" s="53"/>
      <c r="F296" s="53"/>
      <c r="G296" s="53"/>
      <c r="H296" s="53"/>
      <c r="I296" s="109">
        <v>123918.7</v>
      </c>
      <c r="J296" s="109">
        <f>J300+J350+J495+J558</f>
        <v>32250.4</v>
      </c>
      <c r="K296" s="109">
        <f t="shared" si="15"/>
        <v>26.025450557502623</v>
      </c>
      <c r="L296" s="109">
        <f t="shared" si="16"/>
        <v>91668.29999999999</v>
      </c>
    </row>
    <row r="297" spans="2:12" ht="12.75">
      <c r="B297" s="59" t="s">
        <v>101</v>
      </c>
      <c r="C297" s="80"/>
      <c r="D297" s="53"/>
      <c r="E297" s="53"/>
      <c r="F297" s="53"/>
      <c r="G297" s="53"/>
      <c r="H297" s="53">
        <v>2</v>
      </c>
      <c r="I297" s="110">
        <v>42318.3</v>
      </c>
      <c r="J297" s="110">
        <f>J306+J309+J312+J322+J332+J337+J342+J349+J356+J358+J368+J390+J392+J396+J402+J407+J412+J417+J429+J434+J440+J445+J450+J471+J474+J477+J482+J456+J461+J466+J488+J491+J494+J501+J507+J510+J513+J519+J553+J564</f>
        <v>12166.4</v>
      </c>
      <c r="K297" s="110">
        <f t="shared" si="15"/>
        <v>28.74973711136789</v>
      </c>
      <c r="L297" s="110">
        <f t="shared" si="16"/>
        <v>30151.9</v>
      </c>
    </row>
    <row r="298" spans="2:12" ht="12.75">
      <c r="B298" s="59" t="s">
        <v>90</v>
      </c>
      <c r="C298" s="80"/>
      <c r="D298" s="53"/>
      <c r="E298" s="53"/>
      <c r="F298" s="53"/>
      <c r="G298" s="53"/>
      <c r="H298" s="53">
        <v>3</v>
      </c>
      <c r="I298" s="110">
        <v>80694.2</v>
      </c>
      <c r="J298" s="110">
        <f>J323+J326+J362+J374+J378+J382+J386+J423+J529+J533+J537+J541+J543+J547+J554+J557</f>
        <v>19264.799999999996</v>
      </c>
      <c r="K298" s="110">
        <f t="shared" si="15"/>
        <v>23.8738347985357</v>
      </c>
      <c r="L298" s="110">
        <f t="shared" si="16"/>
        <v>61429.4</v>
      </c>
    </row>
    <row r="299" spans="2:12" ht="12.75">
      <c r="B299" s="59" t="s">
        <v>91</v>
      </c>
      <c r="C299" s="80"/>
      <c r="D299" s="53"/>
      <c r="E299" s="53"/>
      <c r="F299" s="53"/>
      <c r="G299" s="53"/>
      <c r="H299" s="53" t="s">
        <v>97</v>
      </c>
      <c r="I299" s="110">
        <v>906.2</v>
      </c>
      <c r="J299" s="110">
        <f>J318+J525</f>
        <v>819.2</v>
      </c>
      <c r="K299" s="110">
        <f t="shared" si="15"/>
        <v>90.39947031560362</v>
      </c>
      <c r="L299" s="110">
        <f t="shared" si="16"/>
        <v>87</v>
      </c>
    </row>
    <row r="300" spans="2:12" ht="12.75">
      <c r="B300" s="55" t="s">
        <v>457</v>
      </c>
      <c r="C300" s="77"/>
      <c r="D300" s="53" t="s">
        <v>64</v>
      </c>
      <c r="E300" s="53"/>
      <c r="F300" s="53"/>
      <c r="G300" s="53"/>
      <c r="H300" s="53"/>
      <c r="I300" s="110">
        <v>3225.9</v>
      </c>
      <c r="J300" s="110">
        <f>J301+J313</f>
        <v>1385</v>
      </c>
      <c r="K300" s="110">
        <f t="shared" si="15"/>
        <v>42.93375492110729</v>
      </c>
      <c r="L300" s="110">
        <f t="shared" si="16"/>
        <v>1840.9</v>
      </c>
    </row>
    <row r="301" spans="2:12" ht="25.5">
      <c r="B301" s="59" t="s">
        <v>117</v>
      </c>
      <c r="C301" s="81"/>
      <c r="D301" s="53" t="s">
        <v>64</v>
      </c>
      <c r="E301" s="53" t="s">
        <v>67</v>
      </c>
      <c r="F301" s="79"/>
      <c r="G301" s="53"/>
      <c r="H301" s="53"/>
      <c r="I301" s="110">
        <v>2101.5</v>
      </c>
      <c r="J301" s="110">
        <f>J302</f>
        <v>495.5</v>
      </c>
      <c r="K301" s="110">
        <f t="shared" si="15"/>
        <v>23.57839638353557</v>
      </c>
      <c r="L301" s="110">
        <f t="shared" si="16"/>
        <v>1606</v>
      </c>
    </row>
    <row r="302" spans="2:12" ht="12.75">
      <c r="B302" s="55" t="s">
        <v>103</v>
      </c>
      <c r="C302" s="80"/>
      <c r="D302" s="53" t="s">
        <v>64</v>
      </c>
      <c r="E302" s="53" t="s">
        <v>67</v>
      </c>
      <c r="F302" s="79" t="s">
        <v>104</v>
      </c>
      <c r="G302" s="53"/>
      <c r="H302" s="53"/>
      <c r="I302" s="110">
        <v>2101.5</v>
      </c>
      <c r="J302" s="110">
        <f>J303</f>
        <v>495.5</v>
      </c>
      <c r="K302" s="110">
        <f t="shared" si="15"/>
        <v>23.57839638353557</v>
      </c>
      <c r="L302" s="110">
        <f t="shared" si="16"/>
        <v>1606</v>
      </c>
    </row>
    <row r="303" spans="2:12" ht="12.75">
      <c r="B303" s="55" t="s">
        <v>111</v>
      </c>
      <c r="C303" s="80"/>
      <c r="D303" s="53" t="s">
        <v>64</v>
      </c>
      <c r="E303" s="53" t="s">
        <v>67</v>
      </c>
      <c r="F303" s="79" t="s">
        <v>112</v>
      </c>
      <c r="G303" s="53"/>
      <c r="H303" s="53"/>
      <c r="I303" s="110">
        <v>2101.5</v>
      </c>
      <c r="J303" s="110">
        <f>J304+J307+J310</f>
        <v>495.5</v>
      </c>
      <c r="K303" s="110">
        <f t="shared" si="15"/>
        <v>23.57839638353557</v>
      </c>
      <c r="L303" s="110">
        <f t="shared" si="16"/>
        <v>1606</v>
      </c>
    </row>
    <row r="304" spans="2:12" ht="38.25">
      <c r="B304" s="55" t="s">
        <v>106</v>
      </c>
      <c r="C304" s="80"/>
      <c r="D304" s="53" t="s">
        <v>64</v>
      </c>
      <c r="E304" s="53" t="s">
        <v>67</v>
      </c>
      <c r="F304" s="79" t="s">
        <v>112</v>
      </c>
      <c r="G304" s="53" t="s">
        <v>373</v>
      </c>
      <c r="H304" s="53"/>
      <c r="I304" s="110">
        <v>2047.4</v>
      </c>
      <c r="J304" s="110">
        <f>J305</f>
        <v>488.7</v>
      </c>
      <c r="K304" s="110">
        <f t="shared" si="15"/>
        <v>23.869297645794667</v>
      </c>
      <c r="L304" s="110">
        <f t="shared" si="16"/>
        <v>1558.7</v>
      </c>
    </row>
    <row r="305" spans="2:12" ht="12.75">
      <c r="B305" s="55" t="s">
        <v>107</v>
      </c>
      <c r="C305" s="80"/>
      <c r="D305" s="53" t="s">
        <v>64</v>
      </c>
      <c r="E305" s="53" t="s">
        <v>67</v>
      </c>
      <c r="F305" s="79" t="s">
        <v>112</v>
      </c>
      <c r="G305" s="53" t="s">
        <v>108</v>
      </c>
      <c r="H305" s="53"/>
      <c r="I305" s="110">
        <v>2047.4</v>
      </c>
      <c r="J305" s="110">
        <f>J306</f>
        <v>488.7</v>
      </c>
      <c r="K305" s="110">
        <f t="shared" si="15"/>
        <v>23.869297645794667</v>
      </c>
      <c r="L305" s="110">
        <f t="shared" si="16"/>
        <v>1558.7</v>
      </c>
    </row>
    <row r="306" spans="2:12" ht="12.75">
      <c r="B306" s="55" t="s">
        <v>101</v>
      </c>
      <c r="C306" s="80"/>
      <c r="D306" s="53" t="s">
        <v>64</v>
      </c>
      <c r="E306" s="53" t="s">
        <v>67</v>
      </c>
      <c r="F306" s="79" t="s">
        <v>112</v>
      </c>
      <c r="G306" s="53" t="s">
        <v>108</v>
      </c>
      <c r="H306" s="53">
        <v>2</v>
      </c>
      <c r="I306" s="110">
        <v>2047.4</v>
      </c>
      <c r="J306" s="110">
        <v>488.7</v>
      </c>
      <c r="K306" s="110">
        <f t="shared" si="15"/>
        <v>23.869297645794667</v>
      </c>
      <c r="L306" s="110">
        <f t="shared" si="16"/>
        <v>1558.7</v>
      </c>
    </row>
    <row r="307" spans="2:12" ht="12.75">
      <c r="B307" s="59" t="s">
        <v>113</v>
      </c>
      <c r="C307" s="78"/>
      <c r="D307" s="53" t="s">
        <v>64</v>
      </c>
      <c r="E307" s="53" t="s">
        <v>67</v>
      </c>
      <c r="F307" s="79" t="s">
        <v>112</v>
      </c>
      <c r="G307" s="53" t="s">
        <v>114</v>
      </c>
      <c r="H307" s="53"/>
      <c r="I307" s="110">
        <v>51.7</v>
      </c>
      <c r="J307" s="110">
        <f>J308</f>
        <v>6.8</v>
      </c>
      <c r="K307" s="110">
        <f t="shared" si="15"/>
        <v>13.152804642166343</v>
      </c>
      <c r="L307" s="110">
        <f t="shared" si="16"/>
        <v>44.900000000000006</v>
      </c>
    </row>
    <row r="308" spans="2:12" ht="12.75">
      <c r="B308" s="59" t="s">
        <v>115</v>
      </c>
      <c r="C308" s="78"/>
      <c r="D308" s="53" t="s">
        <v>64</v>
      </c>
      <c r="E308" s="53" t="s">
        <v>67</v>
      </c>
      <c r="F308" s="79" t="s">
        <v>112</v>
      </c>
      <c r="G308" s="53" t="s">
        <v>116</v>
      </c>
      <c r="H308" s="53"/>
      <c r="I308" s="110">
        <v>51.7</v>
      </c>
      <c r="J308" s="110">
        <f>J309</f>
        <v>6.8</v>
      </c>
      <c r="K308" s="110">
        <f t="shared" si="15"/>
        <v>13.152804642166343</v>
      </c>
      <c r="L308" s="110">
        <f t="shared" si="16"/>
        <v>44.900000000000006</v>
      </c>
    </row>
    <row r="309" spans="2:12" ht="12.75">
      <c r="B309" s="55" t="s">
        <v>101</v>
      </c>
      <c r="C309" s="80"/>
      <c r="D309" s="53" t="s">
        <v>64</v>
      </c>
      <c r="E309" s="53" t="s">
        <v>67</v>
      </c>
      <c r="F309" s="79" t="s">
        <v>112</v>
      </c>
      <c r="G309" s="53" t="s">
        <v>116</v>
      </c>
      <c r="H309" s="53">
        <v>2</v>
      </c>
      <c r="I309" s="110">
        <v>51.7</v>
      </c>
      <c r="J309" s="110">
        <v>6.8</v>
      </c>
      <c r="K309" s="110">
        <f t="shared" si="15"/>
        <v>13.152804642166343</v>
      </c>
      <c r="L309" s="110">
        <f t="shared" si="16"/>
        <v>44.900000000000006</v>
      </c>
    </row>
    <row r="310" spans="2:12" ht="12.75">
      <c r="B310" s="59" t="s">
        <v>118</v>
      </c>
      <c r="C310" s="78"/>
      <c r="D310" s="53" t="s">
        <v>64</v>
      </c>
      <c r="E310" s="53" t="s">
        <v>67</v>
      </c>
      <c r="F310" s="79" t="s">
        <v>112</v>
      </c>
      <c r="G310" s="53" t="s">
        <v>186</v>
      </c>
      <c r="H310" s="53"/>
      <c r="I310" s="110">
        <v>2.4</v>
      </c>
      <c r="J310" s="110">
        <f>J311</f>
        <v>0</v>
      </c>
      <c r="K310" s="110">
        <f t="shared" si="15"/>
        <v>0</v>
      </c>
      <c r="L310" s="110">
        <f t="shared" si="16"/>
        <v>2.4</v>
      </c>
    </row>
    <row r="311" spans="2:12" ht="12.75">
      <c r="B311" s="59" t="s">
        <v>119</v>
      </c>
      <c r="C311" s="78"/>
      <c r="D311" s="53" t="s">
        <v>64</v>
      </c>
      <c r="E311" s="53" t="s">
        <v>67</v>
      </c>
      <c r="F311" s="79" t="s">
        <v>112</v>
      </c>
      <c r="G311" s="53" t="s">
        <v>120</v>
      </c>
      <c r="H311" s="53"/>
      <c r="I311" s="110">
        <v>2.4</v>
      </c>
      <c r="J311" s="110">
        <f>J312</f>
        <v>0</v>
      </c>
      <c r="K311" s="110">
        <f t="shared" si="15"/>
        <v>0</v>
      </c>
      <c r="L311" s="110">
        <f t="shared" si="16"/>
        <v>2.4</v>
      </c>
    </row>
    <row r="312" spans="2:12" ht="12.75">
      <c r="B312" s="55" t="s">
        <v>101</v>
      </c>
      <c r="C312" s="80"/>
      <c r="D312" s="53" t="s">
        <v>64</v>
      </c>
      <c r="E312" s="53" t="s">
        <v>67</v>
      </c>
      <c r="F312" s="79" t="s">
        <v>112</v>
      </c>
      <c r="G312" s="53" t="s">
        <v>120</v>
      </c>
      <c r="H312" s="53">
        <v>2</v>
      </c>
      <c r="I312" s="110">
        <v>2.4</v>
      </c>
      <c r="J312" s="110">
        <v>0</v>
      </c>
      <c r="K312" s="110">
        <f t="shared" si="15"/>
        <v>0</v>
      </c>
      <c r="L312" s="110">
        <f t="shared" si="16"/>
        <v>2.4</v>
      </c>
    </row>
    <row r="313" spans="2:12" ht="12.75">
      <c r="B313" s="59" t="s">
        <v>459</v>
      </c>
      <c r="C313" s="78"/>
      <c r="D313" s="53" t="s">
        <v>64</v>
      </c>
      <c r="E313" s="53" t="s">
        <v>52</v>
      </c>
      <c r="F313" s="79"/>
      <c r="G313" s="53"/>
      <c r="H313" s="53"/>
      <c r="I313" s="110">
        <v>1124.4</v>
      </c>
      <c r="J313" s="110">
        <f>J314+J327</f>
        <v>889.5</v>
      </c>
      <c r="K313" s="110">
        <f t="shared" si="15"/>
        <v>79.10885805763073</v>
      </c>
      <c r="L313" s="110">
        <f t="shared" si="16"/>
        <v>234.9000000000001</v>
      </c>
    </row>
    <row r="314" spans="2:12" ht="12.75">
      <c r="B314" s="59" t="s">
        <v>103</v>
      </c>
      <c r="C314" s="78"/>
      <c r="D314" s="53" t="s">
        <v>64</v>
      </c>
      <c r="E314" s="53" t="s">
        <v>52</v>
      </c>
      <c r="F314" s="79" t="s">
        <v>104</v>
      </c>
      <c r="G314" s="53"/>
      <c r="H314" s="53"/>
      <c r="I314" s="110">
        <v>1118.9</v>
      </c>
      <c r="J314" s="110">
        <f>J315+J319</f>
        <v>885.5</v>
      </c>
      <c r="K314" s="110">
        <f t="shared" si="15"/>
        <v>79.14022700866921</v>
      </c>
      <c r="L314" s="110">
        <f t="shared" si="16"/>
        <v>233.4000000000001</v>
      </c>
    </row>
    <row r="315" spans="2:12" ht="38.25">
      <c r="B315" s="59" t="s">
        <v>192</v>
      </c>
      <c r="C315" s="78"/>
      <c r="D315" s="53" t="s">
        <v>64</v>
      </c>
      <c r="E315" s="53" t="s">
        <v>52</v>
      </c>
      <c r="F315" s="73" t="s">
        <v>193</v>
      </c>
      <c r="G315" s="53"/>
      <c r="H315" s="53"/>
      <c r="I315" s="110">
        <v>819.2</v>
      </c>
      <c r="J315" s="110">
        <f>J316</f>
        <v>819.2</v>
      </c>
      <c r="K315" s="110">
        <f t="shared" si="15"/>
        <v>100</v>
      </c>
      <c r="L315" s="110">
        <f t="shared" si="16"/>
        <v>0</v>
      </c>
    </row>
    <row r="316" spans="2:12" ht="25.5">
      <c r="B316" s="55" t="s">
        <v>233</v>
      </c>
      <c r="C316" s="78"/>
      <c r="D316" s="53" t="s">
        <v>64</v>
      </c>
      <c r="E316" s="53" t="s">
        <v>52</v>
      </c>
      <c r="F316" s="73" t="s">
        <v>193</v>
      </c>
      <c r="G316" s="53" t="s">
        <v>234</v>
      </c>
      <c r="H316" s="53"/>
      <c r="I316" s="110">
        <v>819.2</v>
      </c>
      <c r="J316" s="110">
        <f>J317</f>
        <v>819.2</v>
      </c>
      <c r="K316" s="110">
        <f t="shared" si="15"/>
        <v>100</v>
      </c>
      <c r="L316" s="110">
        <f t="shared" si="16"/>
        <v>0</v>
      </c>
    </row>
    <row r="317" spans="2:12" ht="12.75">
      <c r="B317" s="55" t="s">
        <v>127</v>
      </c>
      <c r="C317" s="78"/>
      <c r="D317" s="53" t="s">
        <v>64</v>
      </c>
      <c r="E317" s="53" t="s">
        <v>52</v>
      </c>
      <c r="F317" s="73" t="s">
        <v>193</v>
      </c>
      <c r="G317" s="53" t="s">
        <v>128</v>
      </c>
      <c r="H317" s="53"/>
      <c r="I317" s="110">
        <v>819.2</v>
      </c>
      <c r="J317" s="110">
        <f>J318</f>
        <v>819.2</v>
      </c>
      <c r="K317" s="110">
        <f t="shared" si="15"/>
        <v>100</v>
      </c>
      <c r="L317" s="110">
        <f t="shared" si="16"/>
        <v>0</v>
      </c>
    </row>
    <row r="318" spans="2:12" ht="12.75">
      <c r="B318" s="59" t="s">
        <v>91</v>
      </c>
      <c r="C318" s="78"/>
      <c r="D318" s="53" t="s">
        <v>64</v>
      </c>
      <c r="E318" s="53" t="s">
        <v>52</v>
      </c>
      <c r="F318" s="73" t="s">
        <v>193</v>
      </c>
      <c r="G318" s="53" t="s">
        <v>128</v>
      </c>
      <c r="H318" s="53" t="s">
        <v>97</v>
      </c>
      <c r="I318" s="110">
        <v>819.2</v>
      </c>
      <c r="J318" s="110">
        <v>819.2</v>
      </c>
      <c r="K318" s="110">
        <f t="shared" si="15"/>
        <v>100</v>
      </c>
      <c r="L318" s="110">
        <f t="shared" si="16"/>
        <v>0</v>
      </c>
    </row>
    <row r="319" spans="2:12" ht="38.25">
      <c r="B319" s="59" t="s">
        <v>211</v>
      </c>
      <c r="C319" s="78"/>
      <c r="D319" s="53" t="s">
        <v>64</v>
      </c>
      <c r="E319" s="53" t="s">
        <v>52</v>
      </c>
      <c r="F319" s="73" t="s">
        <v>212</v>
      </c>
      <c r="G319" s="53"/>
      <c r="H319" s="53"/>
      <c r="I319" s="111">
        <v>299.7</v>
      </c>
      <c r="J319" s="110">
        <f>J320+J324</f>
        <v>66.30000000000001</v>
      </c>
      <c r="K319" s="110">
        <f t="shared" si="15"/>
        <v>22.122122122122125</v>
      </c>
      <c r="L319" s="110">
        <f t="shared" si="16"/>
        <v>233.39999999999998</v>
      </c>
    </row>
    <row r="320" spans="2:12" ht="38.25">
      <c r="B320" s="55" t="s">
        <v>106</v>
      </c>
      <c r="C320" s="80"/>
      <c r="D320" s="53" t="s">
        <v>64</v>
      </c>
      <c r="E320" s="53" t="s">
        <v>52</v>
      </c>
      <c r="F320" s="73" t="s">
        <v>212</v>
      </c>
      <c r="G320" s="53" t="s">
        <v>373</v>
      </c>
      <c r="H320" s="53"/>
      <c r="I320" s="111">
        <v>233.3</v>
      </c>
      <c r="J320" s="110">
        <f>J321</f>
        <v>54.300000000000004</v>
      </c>
      <c r="K320" s="110">
        <f t="shared" si="15"/>
        <v>23.27475353621946</v>
      </c>
      <c r="L320" s="110">
        <f t="shared" si="16"/>
        <v>179</v>
      </c>
    </row>
    <row r="321" spans="2:12" ht="12.75">
      <c r="B321" s="55" t="s">
        <v>107</v>
      </c>
      <c r="C321" s="80"/>
      <c r="D321" s="53" t="s">
        <v>64</v>
      </c>
      <c r="E321" s="53" t="s">
        <v>52</v>
      </c>
      <c r="F321" s="73" t="s">
        <v>212</v>
      </c>
      <c r="G321" s="53" t="s">
        <v>108</v>
      </c>
      <c r="H321" s="53"/>
      <c r="I321" s="111">
        <v>233.3</v>
      </c>
      <c r="J321" s="110">
        <f>J322+J323</f>
        <v>54.300000000000004</v>
      </c>
      <c r="K321" s="110">
        <f t="shared" si="15"/>
        <v>23.27475353621946</v>
      </c>
      <c r="L321" s="110">
        <f t="shared" si="16"/>
        <v>179</v>
      </c>
    </row>
    <row r="322" spans="2:12" ht="12.75">
      <c r="B322" s="55" t="s">
        <v>101</v>
      </c>
      <c r="C322" s="80"/>
      <c r="D322" s="53" t="s">
        <v>64</v>
      </c>
      <c r="E322" s="53" t="s">
        <v>52</v>
      </c>
      <c r="F322" s="73" t="s">
        <v>212</v>
      </c>
      <c r="G322" s="53" t="s">
        <v>108</v>
      </c>
      <c r="H322" s="53" t="s">
        <v>94</v>
      </c>
      <c r="I322" s="111">
        <v>11.7</v>
      </c>
      <c r="J322" s="110">
        <v>2.7</v>
      </c>
      <c r="K322" s="110">
        <f t="shared" si="15"/>
        <v>23.07692307692308</v>
      </c>
      <c r="L322" s="110">
        <f t="shared" si="16"/>
        <v>9</v>
      </c>
    </row>
    <row r="323" spans="2:12" ht="12.75">
      <c r="B323" s="114" t="s">
        <v>90</v>
      </c>
      <c r="C323" s="246"/>
      <c r="D323" s="242" t="s">
        <v>64</v>
      </c>
      <c r="E323" s="242" t="s">
        <v>52</v>
      </c>
      <c r="F323" s="243" t="s">
        <v>212</v>
      </c>
      <c r="G323" s="242" t="s">
        <v>108</v>
      </c>
      <c r="H323" s="242">
        <v>3</v>
      </c>
      <c r="I323" s="248">
        <v>221.6</v>
      </c>
      <c r="J323" s="245">
        <v>51.6</v>
      </c>
      <c r="K323" s="245">
        <f t="shared" si="15"/>
        <v>23.28519855595668</v>
      </c>
      <c r="L323" s="245">
        <f t="shared" si="16"/>
        <v>170</v>
      </c>
    </row>
    <row r="324" spans="2:12" ht="12.75">
      <c r="B324" s="59" t="s">
        <v>113</v>
      </c>
      <c r="C324" s="78"/>
      <c r="D324" s="53" t="s">
        <v>64</v>
      </c>
      <c r="E324" s="53" t="s">
        <v>52</v>
      </c>
      <c r="F324" s="73" t="s">
        <v>212</v>
      </c>
      <c r="G324" s="53" t="s">
        <v>114</v>
      </c>
      <c r="H324" s="53"/>
      <c r="I324" s="111">
        <v>66.4</v>
      </c>
      <c r="J324" s="110">
        <f>J325</f>
        <v>12</v>
      </c>
      <c r="K324" s="110">
        <f t="shared" si="15"/>
        <v>18.072289156626503</v>
      </c>
      <c r="L324" s="110">
        <f t="shared" si="16"/>
        <v>54.400000000000006</v>
      </c>
    </row>
    <row r="325" spans="2:12" ht="12.75">
      <c r="B325" s="59" t="s">
        <v>115</v>
      </c>
      <c r="C325" s="78"/>
      <c r="D325" s="53" t="s">
        <v>64</v>
      </c>
      <c r="E325" s="53" t="s">
        <v>52</v>
      </c>
      <c r="F325" s="73" t="s">
        <v>212</v>
      </c>
      <c r="G325" s="53" t="s">
        <v>116</v>
      </c>
      <c r="H325" s="53"/>
      <c r="I325" s="111">
        <v>66.4</v>
      </c>
      <c r="J325" s="110">
        <f>J326</f>
        <v>12</v>
      </c>
      <c r="K325" s="110">
        <f t="shared" si="15"/>
        <v>18.072289156626503</v>
      </c>
      <c r="L325" s="110">
        <f t="shared" si="16"/>
        <v>54.400000000000006</v>
      </c>
    </row>
    <row r="326" spans="2:12" ht="12.75">
      <c r="B326" s="114" t="s">
        <v>90</v>
      </c>
      <c r="C326" s="246"/>
      <c r="D326" s="242" t="s">
        <v>64</v>
      </c>
      <c r="E326" s="242" t="s">
        <v>52</v>
      </c>
      <c r="F326" s="243" t="s">
        <v>212</v>
      </c>
      <c r="G326" s="242" t="s">
        <v>116</v>
      </c>
      <c r="H326" s="242">
        <v>3</v>
      </c>
      <c r="I326" s="248">
        <v>66.4</v>
      </c>
      <c r="J326" s="245">
        <v>12</v>
      </c>
      <c r="K326" s="245">
        <f t="shared" si="15"/>
        <v>18.072289156626503</v>
      </c>
      <c r="L326" s="245">
        <f t="shared" si="16"/>
        <v>54.400000000000006</v>
      </c>
    </row>
    <row r="327" spans="2:12" ht="25.5">
      <c r="B327" s="55" t="s">
        <v>477</v>
      </c>
      <c r="C327" s="80"/>
      <c r="D327" s="53" t="s">
        <v>64</v>
      </c>
      <c r="E327" s="53" t="s">
        <v>52</v>
      </c>
      <c r="F327" s="60" t="s">
        <v>511</v>
      </c>
      <c r="G327" s="28"/>
      <c r="H327" s="53"/>
      <c r="I327" s="110">
        <v>5.5</v>
      </c>
      <c r="J327" s="110">
        <f>J328+J333+J338</f>
        <v>4</v>
      </c>
      <c r="K327" s="110">
        <f t="shared" si="15"/>
        <v>72.72727272727273</v>
      </c>
      <c r="L327" s="110">
        <f t="shared" si="16"/>
        <v>1.5</v>
      </c>
    </row>
    <row r="328" spans="2:12" ht="38.25">
      <c r="B328" s="55" t="s">
        <v>478</v>
      </c>
      <c r="C328" s="80"/>
      <c r="D328" s="53" t="s">
        <v>64</v>
      </c>
      <c r="E328" s="53" t="s">
        <v>52</v>
      </c>
      <c r="F328" s="61" t="s">
        <v>222</v>
      </c>
      <c r="G328" s="28"/>
      <c r="H328" s="53"/>
      <c r="I328" s="110">
        <v>1.5</v>
      </c>
      <c r="J328" s="110">
        <f>J329</f>
        <v>0</v>
      </c>
      <c r="K328" s="110">
        <f t="shared" si="15"/>
        <v>0</v>
      </c>
      <c r="L328" s="110">
        <f t="shared" si="16"/>
        <v>1.5</v>
      </c>
    </row>
    <row r="329" spans="2:12" ht="38.25">
      <c r="B329" s="55" t="s">
        <v>479</v>
      </c>
      <c r="C329" s="80"/>
      <c r="D329" s="53" t="s">
        <v>64</v>
      </c>
      <c r="E329" s="53" t="s">
        <v>52</v>
      </c>
      <c r="F329" s="61" t="s">
        <v>223</v>
      </c>
      <c r="G329" s="28"/>
      <c r="H329" s="53"/>
      <c r="I329" s="110">
        <v>1.5</v>
      </c>
      <c r="J329" s="110">
        <f>J330</f>
        <v>0</v>
      </c>
      <c r="K329" s="110">
        <f t="shared" si="15"/>
        <v>0</v>
      </c>
      <c r="L329" s="110">
        <f t="shared" si="16"/>
        <v>1.5</v>
      </c>
    </row>
    <row r="330" spans="2:12" ht="12.75">
      <c r="B330" s="59" t="s">
        <v>113</v>
      </c>
      <c r="C330" s="80"/>
      <c r="D330" s="53" t="s">
        <v>64</v>
      </c>
      <c r="E330" s="53" t="s">
        <v>52</v>
      </c>
      <c r="F330" s="61" t="s">
        <v>223</v>
      </c>
      <c r="G330" s="53" t="s">
        <v>114</v>
      </c>
      <c r="H330" s="53"/>
      <c r="I330" s="110">
        <v>1.5</v>
      </c>
      <c r="J330" s="110">
        <f>J331</f>
        <v>0</v>
      </c>
      <c r="K330" s="110">
        <f t="shared" si="15"/>
        <v>0</v>
      </c>
      <c r="L330" s="110">
        <f t="shared" si="16"/>
        <v>1.5</v>
      </c>
    </row>
    <row r="331" spans="2:12" ht="12.75">
      <c r="B331" s="59" t="s">
        <v>115</v>
      </c>
      <c r="C331" s="80"/>
      <c r="D331" s="53" t="s">
        <v>64</v>
      </c>
      <c r="E331" s="53" t="s">
        <v>52</v>
      </c>
      <c r="F331" s="61" t="s">
        <v>223</v>
      </c>
      <c r="G331" s="53" t="s">
        <v>116</v>
      </c>
      <c r="H331" s="53"/>
      <c r="I331" s="110">
        <v>1.5</v>
      </c>
      <c r="J331" s="110">
        <f>J332</f>
        <v>0</v>
      </c>
      <c r="K331" s="110">
        <f t="shared" si="15"/>
        <v>0</v>
      </c>
      <c r="L331" s="110">
        <f t="shared" si="16"/>
        <v>1.5</v>
      </c>
    </row>
    <row r="332" spans="2:12" ht="12.75">
      <c r="B332" s="55" t="s">
        <v>101</v>
      </c>
      <c r="C332" s="80"/>
      <c r="D332" s="53" t="s">
        <v>64</v>
      </c>
      <c r="E332" s="53" t="s">
        <v>52</v>
      </c>
      <c r="F332" s="61" t="s">
        <v>223</v>
      </c>
      <c r="G332" s="53" t="s">
        <v>116</v>
      </c>
      <c r="H332" s="53">
        <v>2</v>
      </c>
      <c r="I332" s="110">
        <v>1.5</v>
      </c>
      <c r="J332" s="110">
        <v>0</v>
      </c>
      <c r="K332" s="110">
        <f t="shared" si="15"/>
        <v>0</v>
      </c>
      <c r="L332" s="110">
        <f t="shared" si="16"/>
        <v>1.5</v>
      </c>
    </row>
    <row r="333" spans="2:12" ht="25.5">
      <c r="B333" s="55" t="s">
        <v>480</v>
      </c>
      <c r="C333" s="87"/>
      <c r="D333" s="53" t="s">
        <v>64</v>
      </c>
      <c r="E333" s="53" t="s">
        <v>52</v>
      </c>
      <c r="F333" s="61" t="s">
        <v>16</v>
      </c>
      <c r="G333" s="28"/>
      <c r="H333" s="53"/>
      <c r="I333" s="110">
        <v>3</v>
      </c>
      <c r="J333" s="110">
        <f>J334</f>
        <v>3</v>
      </c>
      <c r="K333" s="110">
        <f t="shared" si="15"/>
        <v>100</v>
      </c>
      <c r="L333" s="110">
        <f t="shared" si="16"/>
        <v>0</v>
      </c>
    </row>
    <row r="334" spans="2:12" ht="38.25">
      <c r="B334" s="55" t="s">
        <v>36</v>
      </c>
      <c r="C334" s="87"/>
      <c r="D334" s="53" t="s">
        <v>64</v>
      </c>
      <c r="E334" s="53" t="s">
        <v>52</v>
      </c>
      <c r="F334" s="61" t="s">
        <v>517</v>
      </c>
      <c r="G334" s="28"/>
      <c r="H334" s="53"/>
      <c r="I334" s="110">
        <v>3</v>
      </c>
      <c r="J334" s="110">
        <f>J335</f>
        <v>3</v>
      </c>
      <c r="K334" s="110">
        <f aca="true" t="shared" si="17" ref="K334:K397">J334/I334*100</f>
        <v>100</v>
      </c>
      <c r="L334" s="110">
        <f aca="true" t="shared" si="18" ref="L334:L397">I334-J334</f>
        <v>0</v>
      </c>
    </row>
    <row r="335" spans="2:12" ht="12.75">
      <c r="B335" s="59" t="s">
        <v>113</v>
      </c>
      <c r="C335" s="87"/>
      <c r="D335" s="53" t="s">
        <v>64</v>
      </c>
      <c r="E335" s="53" t="s">
        <v>52</v>
      </c>
      <c r="F335" s="61" t="s">
        <v>517</v>
      </c>
      <c r="G335" s="53" t="s">
        <v>114</v>
      </c>
      <c r="H335" s="53"/>
      <c r="I335" s="110">
        <v>3</v>
      </c>
      <c r="J335" s="110">
        <f>J336</f>
        <v>3</v>
      </c>
      <c r="K335" s="110">
        <f t="shared" si="17"/>
        <v>100</v>
      </c>
      <c r="L335" s="110">
        <f t="shared" si="18"/>
        <v>0</v>
      </c>
    </row>
    <row r="336" spans="2:12" ht="12.75">
      <c r="B336" s="59" t="s">
        <v>115</v>
      </c>
      <c r="C336" s="87"/>
      <c r="D336" s="53" t="s">
        <v>64</v>
      </c>
      <c r="E336" s="53" t="s">
        <v>52</v>
      </c>
      <c r="F336" s="61" t="s">
        <v>517</v>
      </c>
      <c r="G336" s="53" t="s">
        <v>116</v>
      </c>
      <c r="H336" s="53"/>
      <c r="I336" s="110">
        <v>3</v>
      </c>
      <c r="J336" s="110">
        <f>J337</f>
        <v>3</v>
      </c>
      <c r="K336" s="110">
        <f t="shared" si="17"/>
        <v>100</v>
      </c>
      <c r="L336" s="110">
        <f t="shared" si="18"/>
        <v>0</v>
      </c>
    </row>
    <row r="337" spans="2:12" ht="12.75">
      <c r="B337" s="55" t="s">
        <v>101</v>
      </c>
      <c r="C337" s="87"/>
      <c r="D337" s="53" t="s">
        <v>64</v>
      </c>
      <c r="E337" s="53" t="s">
        <v>52</v>
      </c>
      <c r="F337" s="61" t="s">
        <v>517</v>
      </c>
      <c r="G337" s="53" t="s">
        <v>116</v>
      </c>
      <c r="H337" s="53">
        <v>2</v>
      </c>
      <c r="I337" s="110">
        <v>3</v>
      </c>
      <c r="J337" s="110">
        <v>3</v>
      </c>
      <c r="K337" s="110">
        <f t="shared" si="17"/>
        <v>100</v>
      </c>
      <c r="L337" s="110">
        <f t="shared" si="18"/>
        <v>0</v>
      </c>
    </row>
    <row r="338" spans="2:12" ht="38.25">
      <c r="B338" s="55" t="s">
        <v>37</v>
      </c>
      <c r="C338" s="87"/>
      <c r="D338" s="53" t="s">
        <v>64</v>
      </c>
      <c r="E338" s="53" t="s">
        <v>52</v>
      </c>
      <c r="F338" s="61" t="s">
        <v>522</v>
      </c>
      <c r="G338" s="28"/>
      <c r="H338" s="53"/>
      <c r="I338" s="110">
        <v>1</v>
      </c>
      <c r="J338" s="110">
        <f>J339</f>
        <v>1</v>
      </c>
      <c r="K338" s="110">
        <f t="shared" si="17"/>
        <v>100</v>
      </c>
      <c r="L338" s="110">
        <f t="shared" si="18"/>
        <v>0</v>
      </c>
    </row>
    <row r="339" spans="2:12" ht="38.25">
      <c r="B339" s="55" t="s">
        <v>38</v>
      </c>
      <c r="C339" s="87"/>
      <c r="D339" s="53" t="s">
        <v>64</v>
      </c>
      <c r="E339" s="53" t="s">
        <v>52</v>
      </c>
      <c r="F339" s="61" t="s">
        <v>523</v>
      </c>
      <c r="G339" s="28"/>
      <c r="H339" s="53"/>
      <c r="I339" s="110">
        <v>1</v>
      </c>
      <c r="J339" s="110">
        <f>J340</f>
        <v>1</v>
      </c>
      <c r="K339" s="110">
        <f t="shared" si="17"/>
        <v>100</v>
      </c>
      <c r="L339" s="110">
        <f t="shared" si="18"/>
        <v>0</v>
      </c>
    </row>
    <row r="340" spans="2:12" ht="12.75">
      <c r="B340" s="59" t="s">
        <v>113</v>
      </c>
      <c r="C340" s="87"/>
      <c r="D340" s="53" t="s">
        <v>64</v>
      </c>
      <c r="E340" s="53" t="s">
        <v>52</v>
      </c>
      <c r="F340" s="61" t="s">
        <v>523</v>
      </c>
      <c r="G340" s="53" t="s">
        <v>114</v>
      </c>
      <c r="H340" s="53"/>
      <c r="I340" s="110">
        <v>1</v>
      </c>
      <c r="J340" s="110">
        <f>J341</f>
        <v>1</v>
      </c>
      <c r="K340" s="110">
        <f t="shared" si="17"/>
        <v>100</v>
      </c>
      <c r="L340" s="110">
        <f t="shared" si="18"/>
        <v>0</v>
      </c>
    </row>
    <row r="341" spans="2:12" ht="12.75">
      <c r="B341" s="59" t="s">
        <v>115</v>
      </c>
      <c r="C341" s="87"/>
      <c r="D341" s="53" t="s">
        <v>64</v>
      </c>
      <c r="E341" s="53" t="s">
        <v>52</v>
      </c>
      <c r="F341" s="61" t="s">
        <v>523</v>
      </c>
      <c r="G341" s="53" t="s">
        <v>116</v>
      </c>
      <c r="H341" s="53"/>
      <c r="I341" s="110">
        <v>1</v>
      </c>
      <c r="J341" s="110">
        <f>J342</f>
        <v>1</v>
      </c>
      <c r="K341" s="110">
        <f t="shared" si="17"/>
        <v>100</v>
      </c>
      <c r="L341" s="110">
        <f t="shared" si="18"/>
        <v>0</v>
      </c>
    </row>
    <row r="342" spans="2:12" ht="12.75">
      <c r="B342" s="55" t="s">
        <v>101</v>
      </c>
      <c r="C342" s="87"/>
      <c r="D342" s="53" t="s">
        <v>64</v>
      </c>
      <c r="E342" s="53" t="s">
        <v>52</v>
      </c>
      <c r="F342" s="61" t="s">
        <v>523</v>
      </c>
      <c r="G342" s="53" t="s">
        <v>116</v>
      </c>
      <c r="H342" s="53">
        <v>2</v>
      </c>
      <c r="I342" s="110">
        <v>1</v>
      </c>
      <c r="J342" s="110">
        <v>1</v>
      </c>
      <c r="K342" s="110">
        <f t="shared" si="17"/>
        <v>100</v>
      </c>
      <c r="L342" s="110">
        <f t="shared" si="18"/>
        <v>0</v>
      </c>
    </row>
    <row r="343" spans="2:12" ht="12.75">
      <c r="B343" s="55" t="s">
        <v>460</v>
      </c>
      <c r="C343" s="80"/>
      <c r="D343" s="53" t="s">
        <v>73</v>
      </c>
      <c r="E343" s="53"/>
      <c r="F343" s="73"/>
      <c r="G343" s="53"/>
      <c r="H343" s="53"/>
      <c r="I343" s="111">
        <v>55</v>
      </c>
      <c r="J343" s="110">
        <f aca="true" t="shared" si="19" ref="J343:J348">J344</f>
        <v>0</v>
      </c>
      <c r="K343" s="110">
        <f t="shared" si="17"/>
        <v>0</v>
      </c>
      <c r="L343" s="110">
        <f t="shared" si="18"/>
        <v>55</v>
      </c>
    </row>
    <row r="344" spans="2:12" ht="12.75">
      <c r="B344" s="55" t="s">
        <v>54</v>
      </c>
      <c r="C344" s="80"/>
      <c r="D344" s="53" t="s">
        <v>73</v>
      </c>
      <c r="E344" s="53" t="s">
        <v>53</v>
      </c>
      <c r="F344" s="53"/>
      <c r="G344" s="53"/>
      <c r="H344" s="53"/>
      <c r="I344" s="110">
        <v>55</v>
      </c>
      <c r="J344" s="110">
        <f t="shared" si="19"/>
        <v>0</v>
      </c>
      <c r="K344" s="110">
        <f t="shared" si="17"/>
        <v>0</v>
      </c>
      <c r="L344" s="110">
        <f t="shared" si="18"/>
        <v>55</v>
      </c>
    </row>
    <row r="345" spans="2:12" ht="25.5">
      <c r="B345" s="55" t="s">
        <v>529</v>
      </c>
      <c r="C345" s="80"/>
      <c r="D345" s="53" t="s">
        <v>73</v>
      </c>
      <c r="E345" s="53" t="s">
        <v>53</v>
      </c>
      <c r="F345" s="53" t="s">
        <v>231</v>
      </c>
      <c r="G345" s="53"/>
      <c r="H345" s="53"/>
      <c r="I345" s="110">
        <v>55</v>
      </c>
      <c r="J345" s="110">
        <f t="shared" si="19"/>
        <v>0</v>
      </c>
      <c r="K345" s="110">
        <f t="shared" si="17"/>
        <v>0</v>
      </c>
      <c r="L345" s="110">
        <f t="shared" si="18"/>
        <v>55</v>
      </c>
    </row>
    <row r="346" spans="2:12" ht="25.5">
      <c r="B346" s="55" t="s">
        <v>530</v>
      </c>
      <c r="C346" s="80"/>
      <c r="D346" s="53" t="s">
        <v>73</v>
      </c>
      <c r="E346" s="53" t="s">
        <v>53</v>
      </c>
      <c r="F346" s="53" t="s">
        <v>232</v>
      </c>
      <c r="G346" s="53"/>
      <c r="H346" s="53"/>
      <c r="I346" s="110">
        <v>55</v>
      </c>
      <c r="J346" s="110">
        <f t="shared" si="19"/>
        <v>0</v>
      </c>
      <c r="K346" s="110">
        <f t="shared" si="17"/>
        <v>0</v>
      </c>
      <c r="L346" s="110">
        <f t="shared" si="18"/>
        <v>55</v>
      </c>
    </row>
    <row r="347" spans="2:12" ht="25.5">
      <c r="B347" s="55" t="s">
        <v>233</v>
      </c>
      <c r="C347" s="80"/>
      <c r="D347" s="53" t="s">
        <v>73</v>
      </c>
      <c r="E347" s="53" t="s">
        <v>53</v>
      </c>
      <c r="F347" s="53" t="s">
        <v>232</v>
      </c>
      <c r="G347" s="53" t="s">
        <v>234</v>
      </c>
      <c r="H347" s="53"/>
      <c r="I347" s="110">
        <v>55</v>
      </c>
      <c r="J347" s="110">
        <f t="shared" si="19"/>
        <v>0</v>
      </c>
      <c r="K347" s="110">
        <f t="shared" si="17"/>
        <v>0</v>
      </c>
      <c r="L347" s="110">
        <f t="shared" si="18"/>
        <v>55</v>
      </c>
    </row>
    <row r="348" spans="2:12" ht="12.75">
      <c r="B348" s="55" t="s">
        <v>127</v>
      </c>
      <c r="C348" s="80"/>
      <c r="D348" s="53" t="s">
        <v>73</v>
      </c>
      <c r="E348" s="53" t="s">
        <v>53</v>
      </c>
      <c r="F348" s="53" t="s">
        <v>232</v>
      </c>
      <c r="G348" s="53" t="s">
        <v>128</v>
      </c>
      <c r="H348" s="53"/>
      <c r="I348" s="110">
        <v>55</v>
      </c>
      <c r="J348" s="110">
        <f t="shared" si="19"/>
        <v>0</v>
      </c>
      <c r="K348" s="110">
        <f t="shared" si="17"/>
        <v>0</v>
      </c>
      <c r="L348" s="110">
        <f t="shared" si="18"/>
        <v>55</v>
      </c>
    </row>
    <row r="349" spans="2:12" ht="12.75">
      <c r="B349" s="55" t="s">
        <v>101</v>
      </c>
      <c r="C349" s="86"/>
      <c r="D349" s="53" t="s">
        <v>73</v>
      </c>
      <c r="E349" s="53" t="s">
        <v>53</v>
      </c>
      <c r="F349" s="53" t="s">
        <v>232</v>
      </c>
      <c r="G349" s="53" t="s">
        <v>128</v>
      </c>
      <c r="H349" s="53">
        <v>2</v>
      </c>
      <c r="I349" s="110">
        <v>55</v>
      </c>
      <c r="J349" s="110">
        <v>0</v>
      </c>
      <c r="K349" s="110">
        <f t="shared" si="17"/>
        <v>0</v>
      </c>
      <c r="L349" s="110">
        <f t="shared" si="18"/>
        <v>55</v>
      </c>
    </row>
    <row r="350" spans="2:12" ht="12.75">
      <c r="B350" s="55" t="s">
        <v>462</v>
      </c>
      <c r="C350" s="80"/>
      <c r="D350" s="53" t="s">
        <v>75</v>
      </c>
      <c r="E350" s="53"/>
      <c r="F350" s="53"/>
      <c r="G350" s="53"/>
      <c r="H350" s="53"/>
      <c r="I350" s="110">
        <v>114226.2</v>
      </c>
      <c r="J350" s="110">
        <f>J351+J369+J418+J483</f>
        <v>29903.100000000002</v>
      </c>
      <c r="K350" s="110">
        <f t="shared" si="17"/>
        <v>26.17884513360333</v>
      </c>
      <c r="L350" s="110">
        <f t="shared" si="18"/>
        <v>84323.09999999999</v>
      </c>
    </row>
    <row r="351" spans="2:12" ht="12.75">
      <c r="B351" s="55" t="s">
        <v>463</v>
      </c>
      <c r="C351" s="80"/>
      <c r="D351" s="53" t="s">
        <v>75</v>
      </c>
      <c r="E351" s="53" t="s">
        <v>76</v>
      </c>
      <c r="F351" s="52"/>
      <c r="G351" s="52"/>
      <c r="H351" s="52"/>
      <c r="I351" s="110">
        <v>21358</v>
      </c>
      <c r="J351" s="110">
        <f>J352+J363</f>
        <v>5968.8</v>
      </c>
      <c r="K351" s="110">
        <f t="shared" si="17"/>
        <v>27.94643693229703</v>
      </c>
      <c r="L351" s="110">
        <f t="shared" si="18"/>
        <v>15389.2</v>
      </c>
    </row>
    <row r="352" spans="2:12" ht="12.75">
      <c r="B352" s="59" t="s">
        <v>103</v>
      </c>
      <c r="C352" s="81"/>
      <c r="D352" s="53" t="s">
        <v>75</v>
      </c>
      <c r="E352" s="53" t="s">
        <v>76</v>
      </c>
      <c r="F352" s="79" t="s">
        <v>104</v>
      </c>
      <c r="G352" s="53"/>
      <c r="H352" s="53"/>
      <c r="I352" s="110">
        <v>21348</v>
      </c>
      <c r="J352" s="110">
        <f>J353+J359</f>
        <v>5968.8</v>
      </c>
      <c r="K352" s="110">
        <f t="shared" si="17"/>
        <v>27.959527824620572</v>
      </c>
      <c r="L352" s="110">
        <f t="shared" si="18"/>
        <v>15379.2</v>
      </c>
    </row>
    <row r="353" spans="2:12" ht="25.5">
      <c r="B353" s="55" t="s">
        <v>11</v>
      </c>
      <c r="C353" s="80"/>
      <c r="D353" s="53" t="s">
        <v>75</v>
      </c>
      <c r="E353" s="53" t="s">
        <v>76</v>
      </c>
      <c r="F353" s="79" t="s">
        <v>12</v>
      </c>
      <c r="G353" s="53"/>
      <c r="H353" s="53"/>
      <c r="I353" s="110">
        <v>11769.4</v>
      </c>
      <c r="J353" s="110">
        <f>J354</f>
        <v>3638.5</v>
      </c>
      <c r="K353" s="110">
        <f t="shared" si="17"/>
        <v>30.914914948935373</v>
      </c>
      <c r="L353" s="110">
        <f t="shared" si="18"/>
        <v>8130.9</v>
      </c>
    </row>
    <row r="354" spans="2:12" ht="25.5">
      <c r="B354" s="55" t="s">
        <v>233</v>
      </c>
      <c r="C354" s="80"/>
      <c r="D354" s="53" t="s">
        <v>75</v>
      </c>
      <c r="E354" s="53" t="s">
        <v>76</v>
      </c>
      <c r="F354" s="79" t="s">
        <v>12</v>
      </c>
      <c r="G354" s="53" t="s">
        <v>234</v>
      </c>
      <c r="H354" s="53"/>
      <c r="I354" s="110">
        <v>11769.4</v>
      </c>
      <c r="J354" s="110">
        <f>J355+J357</f>
        <v>3638.5</v>
      </c>
      <c r="K354" s="110">
        <f t="shared" si="17"/>
        <v>30.914914948935373</v>
      </c>
      <c r="L354" s="110">
        <f t="shared" si="18"/>
        <v>8130.9</v>
      </c>
    </row>
    <row r="355" spans="2:12" ht="25.5">
      <c r="B355" s="55" t="s">
        <v>424</v>
      </c>
      <c r="C355" s="80"/>
      <c r="D355" s="53" t="s">
        <v>75</v>
      </c>
      <c r="E355" s="53" t="s">
        <v>76</v>
      </c>
      <c r="F355" s="79" t="s">
        <v>12</v>
      </c>
      <c r="G355" s="53" t="s">
        <v>423</v>
      </c>
      <c r="H355" s="53"/>
      <c r="I355" s="110">
        <v>11420.4</v>
      </c>
      <c r="J355" s="110">
        <f>J356</f>
        <v>3638.5</v>
      </c>
      <c r="K355" s="110">
        <f t="shared" si="17"/>
        <v>31.85965465307695</v>
      </c>
      <c r="L355" s="110">
        <f t="shared" si="18"/>
        <v>7781.9</v>
      </c>
    </row>
    <row r="356" spans="2:12" ht="12.75">
      <c r="B356" s="55" t="s">
        <v>101</v>
      </c>
      <c r="C356" s="86"/>
      <c r="D356" s="53" t="s">
        <v>75</v>
      </c>
      <c r="E356" s="53" t="s">
        <v>76</v>
      </c>
      <c r="F356" s="79" t="s">
        <v>12</v>
      </c>
      <c r="G356" s="53" t="s">
        <v>423</v>
      </c>
      <c r="H356" s="53">
        <v>2</v>
      </c>
      <c r="I356" s="111">
        <v>11420.4</v>
      </c>
      <c r="J356" s="110">
        <v>3638.5</v>
      </c>
      <c r="K356" s="110">
        <f t="shared" si="17"/>
        <v>31.85965465307695</v>
      </c>
      <c r="L356" s="110">
        <f t="shared" si="18"/>
        <v>7781.9</v>
      </c>
    </row>
    <row r="357" spans="2:12" ht="12.75">
      <c r="B357" s="55" t="s">
        <v>127</v>
      </c>
      <c r="C357" s="80"/>
      <c r="D357" s="53" t="s">
        <v>75</v>
      </c>
      <c r="E357" s="53" t="s">
        <v>76</v>
      </c>
      <c r="F357" s="79" t="s">
        <v>12</v>
      </c>
      <c r="G357" s="28">
        <v>612</v>
      </c>
      <c r="H357" s="53"/>
      <c r="I357" s="110">
        <v>349</v>
      </c>
      <c r="J357" s="110">
        <f>J358</f>
        <v>0</v>
      </c>
      <c r="K357" s="110">
        <f t="shared" si="17"/>
        <v>0</v>
      </c>
      <c r="L357" s="110">
        <f t="shared" si="18"/>
        <v>349</v>
      </c>
    </row>
    <row r="358" spans="2:12" ht="12.75">
      <c r="B358" s="55" t="s">
        <v>101</v>
      </c>
      <c r="C358" s="86"/>
      <c r="D358" s="53" t="s">
        <v>75</v>
      </c>
      <c r="E358" s="53" t="s">
        <v>76</v>
      </c>
      <c r="F358" s="79" t="s">
        <v>12</v>
      </c>
      <c r="G358" s="28">
        <v>612</v>
      </c>
      <c r="H358" s="53">
        <v>2</v>
      </c>
      <c r="I358" s="110">
        <v>349</v>
      </c>
      <c r="J358" s="110">
        <v>0</v>
      </c>
      <c r="K358" s="110">
        <f t="shared" si="17"/>
        <v>0</v>
      </c>
      <c r="L358" s="110">
        <f t="shared" si="18"/>
        <v>349</v>
      </c>
    </row>
    <row r="359" spans="2:12" ht="76.5">
      <c r="B359" s="59" t="s">
        <v>221</v>
      </c>
      <c r="C359" s="78"/>
      <c r="D359" s="53" t="s">
        <v>75</v>
      </c>
      <c r="E359" s="53" t="s">
        <v>76</v>
      </c>
      <c r="F359" s="73" t="s">
        <v>13</v>
      </c>
      <c r="G359" s="28"/>
      <c r="H359" s="53"/>
      <c r="I359" s="110">
        <v>9578.6</v>
      </c>
      <c r="J359" s="110">
        <f>J360</f>
        <v>2330.3</v>
      </c>
      <c r="K359" s="110">
        <f t="shared" si="17"/>
        <v>24.32818992337085</v>
      </c>
      <c r="L359" s="110">
        <f t="shared" si="18"/>
        <v>7248.3</v>
      </c>
    </row>
    <row r="360" spans="2:12" ht="25.5">
      <c r="B360" s="55" t="s">
        <v>233</v>
      </c>
      <c r="C360" s="80"/>
      <c r="D360" s="53" t="s">
        <v>75</v>
      </c>
      <c r="E360" s="53" t="s">
        <v>76</v>
      </c>
      <c r="F360" s="73" t="s">
        <v>13</v>
      </c>
      <c r="G360" s="53" t="s">
        <v>234</v>
      </c>
      <c r="H360" s="53"/>
      <c r="I360" s="110">
        <v>9578.6</v>
      </c>
      <c r="J360" s="110">
        <f>J361</f>
        <v>2330.3</v>
      </c>
      <c r="K360" s="110">
        <f t="shared" si="17"/>
        <v>24.32818992337085</v>
      </c>
      <c r="L360" s="110">
        <f t="shared" si="18"/>
        <v>7248.3</v>
      </c>
    </row>
    <row r="361" spans="2:12" ht="25.5">
      <c r="B361" s="55" t="s">
        <v>424</v>
      </c>
      <c r="C361" s="80"/>
      <c r="D361" s="53" t="s">
        <v>75</v>
      </c>
      <c r="E361" s="53" t="s">
        <v>76</v>
      </c>
      <c r="F361" s="73" t="s">
        <v>13</v>
      </c>
      <c r="G361" s="53" t="s">
        <v>423</v>
      </c>
      <c r="H361" s="53"/>
      <c r="I361" s="110">
        <v>9578.6</v>
      </c>
      <c r="J361" s="110">
        <f>J362</f>
        <v>2330.3</v>
      </c>
      <c r="K361" s="110">
        <f t="shared" si="17"/>
        <v>24.32818992337085</v>
      </c>
      <c r="L361" s="110">
        <f t="shared" si="18"/>
        <v>7248.3</v>
      </c>
    </row>
    <row r="362" spans="2:12" ht="12.75">
      <c r="B362" s="114" t="s">
        <v>90</v>
      </c>
      <c r="C362" s="241"/>
      <c r="D362" s="242" t="s">
        <v>75</v>
      </c>
      <c r="E362" s="242" t="s">
        <v>76</v>
      </c>
      <c r="F362" s="243" t="s">
        <v>13</v>
      </c>
      <c r="G362" s="242" t="s">
        <v>423</v>
      </c>
      <c r="H362" s="242">
        <v>3</v>
      </c>
      <c r="I362" s="245">
        <v>9578.6</v>
      </c>
      <c r="J362" s="245">
        <v>2330.3</v>
      </c>
      <c r="K362" s="245">
        <f t="shared" si="17"/>
        <v>24.32818992337085</v>
      </c>
      <c r="L362" s="245">
        <f t="shared" si="18"/>
        <v>7248.3</v>
      </c>
    </row>
    <row r="363" spans="2:12" ht="25.5">
      <c r="B363" s="55" t="s">
        <v>477</v>
      </c>
      <c r="C363" s="86"/>
      <c r="D363" s="53" t="s">
        <v>75</v>
      </c>
      <c r="E363" s="53" t="s">
        <v>76</v>
      </c>
      <c r="F363" s="79" t="s">
        <v>511</v>
      </c>
      <c r="G363" s="28"/>
      <c r="H363" s="53"/>
      <c r="I363" s="110">
        <v>10</v>
      </c>
      <c r="J363" s="110">
        <f>J364</f>
        <v>0</v>
      </c>
      <c r="K363" s="110">
        <f t="shared" si="17"/>
        <v>0</v>
      </c>
      <c r="L363" s="110">
        <f t="shared" si="18"/>
        <v>10</v>
      </c>
    </row>
    <row r="364" spans="2:12" ht="25.5">
      <c r="B364" s="55" t="s">
        <v>480</v>
      </c>
      <c r="C364" s="80"/>
      <c r="D364" s="53" t="s">
        <v>75</v>
      </c>
      <c r="E364" s="53" t="s">
        <v>76</v>
      </c>
      <c r="F364" s="79" t="s">
        <v>16</v>
      </c>
      <c r="G364" s="28"/>
      <c r="H364" s="53"/>
      <c r="I364" s="110">
        <v>10</v>
      </c>
      <c r="J364" s="110">
        <f>J365</f>
        <v>0</v>
      </c>
      <c r="K364" s="110">
        <f t="shared" si="17"/>
        <v>0</v>
      </c>
      <c r="L364" s="110">
        <f t="shared" si="18"/>
        <v>10</v>
      </c>
    </row>
    <row r="365" spans="2:12" ht="38.25">
      <c r="B365" s="55" t="s">
        <v>36</v>
      </c>
      <c r="C365" s="80"/>
      <c r="D365" s="53" t="s">
        <v>75</v>
      </c>
      <c r="E365" s="53" t="s">
        <v>76</v>
      </c>
      <c r="F365" s="73" t="s">
        <v>517</v>
      </c>
      <c r="G365" s="28"/>
      <c r="H365" s="53"/>
      <c r="I365" s="110">
        <v>10</v>
      </c>
      <c r="J365" s="110">
        <f>J366</f>
        <v>0</v>
      </c>
      <c r="K365" s="110">
        <f t="shared" si="17"/>
        <v>0</v>
      </c>
      <c r="L365" s="110">
        <f t="shared" si="18"/>
        <v>10</v>
      </c>
    </row>
    <row r="366" spans="2:12" ht="25.5">
      <c r="B366" s="55" t="s">
        <v>233</v>
      </c>
      <c r="C366" s="80"/>
      <c r="D366" s="53" t="s">
        <v>75</v>
      </c>
      <c r="E366" s="53" t="s">
        <v>76</v>
      </c>
      <c r="F366" s="73" t="s">
        <v>517</v>
      </c>
      <c r="G366" s="53" t="s">
        <v>234</v>
      </c>
      <c r="H366" s="53"/>
      <c r="I366" s="110">
        <v>10</v>
      </c>
      <c r="J366" s="110">
        <f>J367</f>
        <v>0</v>
      </c>
      <c r="K366" s="110">
        <f t="shared" si="17"/>
        <v>0</v>
      </c>
      <c r="L366" s="110">
        <f t="shared" si="18"/>
        <v>10</v>
      </c>
    </row>
    <row r="367" spans="2:12" ht="12.75">
      <c r="B367" s="55" t="s">
        <v>127</v>
      </c>
      <c r="C367" s="80"/>
      <c r="D367" s="53" t="s">
        <v>75</v>
      </c>
      <c r="E367" s="53" t="s">
        <v>76</v>
      </c>
      <c r="F367" s="73" t="s">
        <v>517</v>
      </c>
      <c r="G367" s="28">
        <v>612</v>
      </c>
      <c r="H367" s="53"/>
      <c r="I367" s="110">
        <v>10</v>
      </c>
      <c r="J367" s="110">
        <f>J368</f>
        <v>0</v>
      </c>
      <c r="K367" s="110">
        <f t="shared" si="17"/>
        <v>0</v>
      </c>
      <c r="L367" s="110">
        <f t="shared" si="18"/>
        <v>10</v>
      </c>
    </row>
    <row r="368" spans="2:12" ht="12.75">
      <c r="B368" s="55" t="s">
        <v>101</v>
      </c>
      <c r="C368" s="86"/>
      <c r="D368" s="53" t="s">
        <v>75</v>
      </c>
      <c r="E368" s="53" t="s">
        <v>76</v>
      </c>
      <c r="F368" s="73" t="s">
        <v>517</v>
      </c>
      <c r="G368" s="28">
        <v>612</v>
      </c>
      <c r="H368" s="53">
        <v>2</v>
      </c>
      <c r="I368" s="110">
        <v>10</v>
      </c>
      <c r="J368" s="110">
        <v>0</v>
      </c>
      <c r="K368" s="110">
        <f t="shared" si="17"/>
        <v>0</v>
      </c>
      <c r="L368" s="110">
        <f t="shared" si="18"/>
        <v>10</v>
      </c>
    </row>
    <row r="369" spans="2:12" ht="12.75">
      <c r="B369" s="55" t="s">
        <v>464</v>
      </c>
      <c r="C369" s="80"/>
      <c r="D369" s="53" t="s">
        <v>75</v>
      </c>
      <c r="E369" s="53" t="s">
        <v>77</v>
      </c>
      <c r="F369" s="53"/>
      <c r="G369" s="53"/>
      <c r="H369" s="53"/>
      <c r="I369" s="110">
        <v>90386.6</v>
      </c>
      <c r="J369" s="110">
        <f>J370+J397</f>
        <v>23687.9</v>
      </c>
      <c r="K369" s="110">
        <f t="shared" si="17"/>
        <v>26.207313916000825</v>
      </c>
      <c r="L369" s="110">
        <f t="shared" si="18"/>
        <v>66698.70000000001</v>
      </c>
    </row>
    <row r="370" spans="2:12" ht="12.75">
      <c r="B370" s="59" t="s">
        <v>103</v>
      </c>
      <c r="C370" s="81"/>
      <c r="D370" s="53" t="s">
        <v>75</v>
      </c>
      <c r="E370" s="53" t="s">
        <v>77</v>
      </c>
      <c r="F370" s="79" t="s">
        <v>104</v>
      </c>
      <c r="G370" s="53"/>
      <c r="H370" s="53"/>
      <c r="I370" s="110">
        <v>89774</v>
      </c>
      <c r="J370" s="110">
        <f>J375+J379+J383+J371+J387+J393</f>
        <v>23652.9</v>
      </c>
      <c r="K370" s="110">
        <f t="shared" si="17"/>
        <v>26.347160647849044</v>
      </c>
      <c r="L370" s="110">
        <f t="shared" si="18"/>
        <v>66121.1</v>
      </c>
    </row>
    <row r="371" spans="2:12" ht="25.5">
      <c r="B371" s="59" t="s">
        <v>138</v>
      </c>
      <c r="C371" s="78"/>
      <c r="D371" s="53" t="s">
        <v>75</v>
      </c>
      <c r="E371" s="53" t="s">
        <v>77</v>
      </c>
      <c r="F371" s="73" t="s">
        <v>519</v>
      </c>
      <c r="G371" s="79"/>
      <c r="H371" s="52"/>
      <c r="I371" s="110">
        <v>1877.7</v>
      </c>
      <c r="J371" s="110">
        <f>J372</f>
        <v>465.6</v>
      </c>
      <c r="K371" s="110">
        <f>J371/I371*100</f>
        <v>24.796293337593866</v>
      </c>
      <c r="L371" s="110">
        <f>I371-J371</f>
        <v>1412.1</v>
      </c>
    </row>
    <row r="372" spans="2:12" ht="25.5">
      <c r="B372" s="55" t="s">
        <v>233</v>
      </c>
      <c r="C372" s="80"/>
      <c r="D372" s="53" t="s">
        <v>75</v>
      </c>
      <c r="E372" s="53" t="s">
        <v>77</v>
      </c>
      <c r="F372" s="73" t="s">
        <v>519</v>
      </c>
      <c r="G372" s="53" t="s">
        <v>234</v>
      </c>
      <c r="H372" s="53"/>
      <c r="I372" s="110">
        <v>1877.7</v>
      </c>
      <c r="J372" s="110">
        <f>J373</f>
        <v>465.6</v>
      </c>
      <c r="K372" s="110">
        <f>J372/I372*100</f>
        <v>24.796293337593866</v>
      </c>
      <c r="L372" s="110">
        <f>I372-J372</f>
        <v>1412.1</v>
      </c>
    </row>
    <row r="373" spans="2:12" ht="25.5">
      <c r="B373" s="55" t="s">
        <v>424</v>
      </c>
      <c r="C373" s="80"/>
      <c r="D373" s="53" t="s">
        <v>75</v>
      </c>
      <c r="E373" s="53" t="s">
        <v>77</v>
      </c>
      <c r="F373" s="73" t="s">
        <v>519</v>
      </c>
      <c r="G373" s="53" t="s">
        <v>423</v>
      </c>
      <c r="H373" s="53"/>
      <c r="I373" s="110">
        <v>1877.7</v>
      </c>
      <c r="J373" s="110">
        <f>J374</f>
        <v>465.6</v>
      </c>
      <c r="K373" s="110">
        <f>J373/I373*100</f>
        <v>24.796293337593866</v>
      </c>
      <c r="L373" s="110">
        <f>I373-J373</f>
        <v>1412.1</v>
      </c>
    </row>
    <row r="374" spans="2:12" ht="12.75">
      <c r="B374" s="114" t="s">
        <v>90</v>
      </c>
      <c r="C374" s="241"/>
      <c r="D374" s="242" t="s">
        <v>75</v>
      </c>
      <c r="E374" s="242" t="s">
        <v>77</v>
      </c>
      <c r="F374" s="243" t="s">
        <v>519</v>
      </c>
      <c r="G374" s="242" t="s">
        <v>423</v>
      </c>
      <c r="H374" s="242">
        <v>3</v>
      </c>
      <c r="I374" s="245">
        <v>1877.7</v>
      </c>
      <c r="J374" s="245">
        <v>465.6</v>
      </c>
      <c r="K374" s="245">
        <f>J374/I374*100</f>
        <v>24.796293337593866</v>
      </c>
      <c r="L374" s="245">
        <f>I374-J374</f>
        <v>1412.1</v>
      </c>
    </row>
    <row r="375" spans="2:12" ht="76.5">
      <c r="B375" s="59" t="s">
        <v>221</v>
      </c>
      <c r="C375" s="78"/>
      <c r="D375" s="53" t="s">
        <v>75</v>
      </c>
      <c r="E375" s="53" t="s">
        <v>77</v>
      </c>
      <c r="F375" s="73" t="s">
        <v>13</v>
      </c>
      <c r="G375" s="28"/>
      <c r="H375" s="53"/>
      <c r="I375" s="110">
        <v>58391.6</v>
      </c>
      <c r="J375" s="110">
        <f>J376</f>
        <v>14343.6</v>
      </c>
      <c r="K375" s="110">
        <f t="shared" si="17"/>
        <v>24.56449215298091</v>
      </c>
      <c r="L375" s="110">
        <f t="shared" si="18"/>
        <v>44048</v>
      </c>
    </row>
    <row r="376" spans="2:12" ht="25.5">
      <c r="B376" s="55" t="s">
        <v>233</v>
      </c>
      <c r="C376" s="80"/>
      <c r="D376" s="53" t="s">
        <v>75</v>
      </c>
      <c r="E376" s="53" t="s">
        <v>77</v>
      </c>
      <c r="F376" s="73" t="s">
        <v>13</v>
      </c>
      <c r="G376" s="53" t="s">
        <v>234</v>
      </c>
      <c r="H376" s="53"/>
      <c r="I376" s="110">
        <v>58391.6</v>
      </c>
      <c r="J376" s="110">
        <f>J377</f>
        <v>14343.6</v>
      </c>
      <c r="K376" s="110">
        <f t="shared" si="17"/>
        <v>24.56449215298091</v>
      </c>
      <c r="L376" s="110">
        <f t="shared" si="18"/>
        <v>44048</v>
      </c>
    </row>
    <row r="377" spans="2:12" ht="25.5">
      <c r="B377" s="55" t="s">
        <v>424</v>
      </c>
      <c r="C377" s="80"/>
      <c r="D377" s="53" t="s">
        <v>75</v>
      </c>
      <c r="E377" s="53" t="s">
        <v>77</v>
      </c>
      <c r="F377" s="73" t="s">
        <v>13</v>
      </c>
      <c r="G377" s="53" t="s">
        <v>423</v>
      </c>
      <c r="H377" s="53"/>
      <c r="I377" s="110">
        <v>58391.6</v>
      </c>
      <c r="J377" s="110">
        <f>J378</f>
        <v>14343.6</v>
      </c>
      <c r="K377" s="110">
        <f t="shared" si="17"/>
        <v>24.56449215298091</v>
      </c>
      <c r="L377" s="110">
        <f t="shared" si="18"/>
        <v>44048</v>
      </c>
    </row>
    <row r="378" spans="2:12" ht="12.75">
      <c r="B378" s="114" t="s">
        <v>90</v>
      </c>
      <c r="C378" s="241"/>
      <c r="D378" s="242" t="s">
        <v>75</v>
      </c>
      <c r="E378" s="242" t="s">
        <v>77</v>
      </c>
      <c r="F378" s="243" t="s">
        <v>13</v>
      </c>
      <c r="G378" s="242" t="s">
        <v>423</v>
      </c>
      <c r="H378" s="242">
        <v>3</v>
      </c>
      <c r="I378" s="245">
        <v>58391.6</v>
      </c>
      <c r="J378" s="245">
        <v>14343.6</v>
      </c>
      <c r="K378" s="245">
        <f t="shared" si="17"/>
        <v>24.56449215298091</v>
      </c>
      <c r="L378" s="245">
        <f t="shared" si="18"/>
        <v>44048</v>
      </c>
    </row>
    <row r="379" spans="2:12" ht="33.75" customHeight="1">
      <c r="B379" s="59" t="s">
        <v>409</v>
      </c>
      <c r="C379" s="78"/>
      <c r="D379" s="53" t="s">
        <v>75</v>
      </c>
      <c r="E379" s="53" t="s">
        <v>77</v>
      </c>
      <c r="F379" s="79" t="s">
        <v>518</v>
      </c>
      <c r="G379" s="52"/>
      <c r="H379" s="52"/>
      <c r="I379" s="110">
        <v>3885.8</v>
      </c>
      <c r="J379" s="110">
        <f>J380</f>
        <v>1158.6</v>
      </c>
      <c r="K379" s="110">
        <f t="shared" si="17"/>
        <v>29.81625405321941</v>
      </c>
      <c r="L379" s="110">
        <f t="shared" si="18"/>
        <v>2727.2000000000003</v>
      </c>
    </row>
    <row r="380" spans="2:12" ht="25.5">
      <c r="B380" s="55" t="s">
        <v>233</v>
      </c>
      <c r="C380" s="80"/>
      <c r="D380" s="53" t="s">
        <v>75</v>
      </c>
      <c r="E380" s="53" t="s">
        <v>77</v>
      </c>
      <c r="F380" s="79" t="s">
        <v>518</v>
      </c>
      <c r="G380" s="53" t="s">
        <v>234</v>
      </c>
      <c r="H380" s="53"/>
      <c r="I380" s="110">
        <v>3885.8</v>
      </c>
      <c r="J380" s="110">
        <f>J381</f>
        <v>1158.6</v>
      </c>
      <c r="K380" s="110">
        <f t="shared" si="17"/>
        <v>29.81625405321941</v>
      </c>
      <c r="L380" s="110">
        <f t="shared" si="18"/>
        <v>2727.2000000000003</v>
      </c>
    </row>
    <row r="381" spans="2:12" ht="25.5">
      <c r="B381" s="55" t="s">
        <v>424</v>
      </c>
      <c r="C381" s="80"/>
      <c r="D381" s="53" t="s">
        <v>75</v>
      </c>
      <c r="E381" s="53" t="s">
        <v>77</v>
      </c>
      <c r="F381" s="79" t="s">
        <v>518</v>
      </c>
      <c r="G381" s="53" t="s">
        <v>423</v>
      </c>
      <c r="H381" s="53"/>
      <c r="I381" s="110">
        <v>3885.8</v>
      </c>
      <c r="J381" s="110">
        <f>J382</f>
        <v>1158.6</v>
      </c>
      <c r="K381" s="110">
        <f t="shared" si="17"/>
        <v>29.81625405321941</v>
      </c>
      <c r="L381" s="110">
        <f t="shared" si="18"/>
        <v>2727.2000000000003</v>
      </c>
    </row>
    <row r="382" spans="2:12" ht="12.75">
      <c r="B382" s="114" t="s">
        <v>90</v>
      </c>
      <c r="C382" s="241"/>
      <c r="D382" s="242" t="s">
        <v>75</v>
      </c>
      <c r="E382" s="242" t="s">
        <v>77</v>
      </c>
      <c r="F382" s="244" t="s">
        <v>518</v>
      </c>
      <c r="G382" s="242" t="s">
        <v>423</v>
      </c>
      <c r="H382" s="242">
        <v>3</v>
      </c>
      <c r="I382" s="245">
        <v>3885.8</v>
      </c>
      <c r="J382" s="245">
        <v>1158.6</v>
      </c>
      <c r="K382" s="245">
        <f t="shared" si="17"/>
        <v>29.81625405321941</v>
      </c>
      <c r="L382" s="245">
        <f t="shared" si="18"/>
        <v>2727.2000000000003</v>
      </c>
    </row>
    <row r="383" spans="2:12" ht="38.25">
      <c r="B383" s="59" t="s">
        <v>311</v>
      </c>
      <c r="C383" s="81"/>
      <c r="D383" s="53" t="s">
        <v>75</v>
      </c>
      <c r="E383" s="53" t="s">
        <v>77</v>
      </c>
      <c r="F383" s="53" t="s">
        <v>312</v>
      </c>
      <c r="G383" s="52"/>
      <c r="H383" s="52"/>
      <c r="I383" s="110">
        <v>900</v>
      </c>
      <c r="J383" s="110">
        <f>J384</f>
        <v>0</v>
      </c>
      <c r="K383" s="110">
        <f t="shared" si="17"/>
        <v>0</v>
      </c>
      <c r="L383" s="110">
        <f t="shared" si="18"/>
        <v>900</v>
      </c>
    </row>
    <row r="384" spans="2:12" ht="25.5">
      <c r="B384" s="55" t="s">
        <v>233</v>
      </c>
      <c r="C384" s="81"/>
      <c r="D384" s="53" t="s">
        <v>75</v>
      </c>
      <c r="E384" s="53" t="s">
        <v>77</v>
      </c>
      <c r="F384" s="53" t="s">
        <v>312</v>
      </c>
      <c r="G384" s="53" t="s">
        <v>234</v>
      </c>
      <c r="H384" s="52"/>
      <c r="I384" s="110">
        <v>900</v>
      </c>
      <c r="J384" s="110">
        <f>J385</f>
        <v>0</v>
      </c>
      <c r="K384" s="110">
        <f t="shared" si="17"/>
        <v>0</v>
      </c>
      <c r="L384" s="110">
        <f t="shared" si="18"/>
        <v>900</v>
      </c>
    </row>
    <row r="385" spans="2:12" ht="12.75">
      <c r="B385" s="55" t="s">
        <v>127</v>
      </c>
      <c r="C385" s="81"/>
      <c r="D385" s="53" t="s">
        <v>75</v>
      </c>
      <c r="E385" s="53" t="s">
        <v>77</v>
      </c>
      <c r="F385" s="53" t="s">
        <v>312</v>
      </c>
      <c r="G385" s="53" t="s">
        <v>128</v>
      </c>
      <c r="H385" s="53"/>
      <c r="I385" s="110">
        <v>900</v>
      </c>
      <c r="J385" s="110">
        <f>J386</f>
        <v>0</v>
      </c>
      <c r="K385" s="110">
        <f t="shared" si="17"/>
        <v>0</v>
      </c>
      <c r="L385" s="110">
        <f t="shared" si="18"/>
        <v>900</v>
      </c>
    </row>
    <row r="386" spans="2:12" ht="12.75">
      <c r="B386" s="114" t="s">
        <v>90</v>
      </c>
      <c r="C386" s="250"/>
      <c r="D386" s="242" t="s">
        <v>75</v>
      </c>
      <c r="E386" s="242" t="s">
        <v>77</v>
      </c>
      <c r="F386" s="242" t="s">
        <v>312</v>
      </c>
      <c r="G386" s="242" t="s">
        <v>128</v>
      </c>
      <c r="H386" s="242" t="s">
        <v>174</v>
      </c>
      <c r="I386" s="245">
        <v>900</v>
      </c>
      <c r="J386" s="245">
        <v>0</v>
      </c>
      <c r="K386" s="245">
        <f t="shared" si="17"/>
        <v>0</v>
      </c>
      <c r="L386" s="245">
        <f t="shared" si="18"/>
        <v>900</v>
      </c>
    </row>
    <row r="387" spans="2:12" ht="25.5">
      <c r="B387" s="55" t="s">
        <v>139</v>
      </c>
      <c r="C387" s="80"/>
      <c r="D387" s="53" t="s">
        <v>75</v>
      </c>
      <c r="E387" s="53" t="s">
        <v>77</v>
      </c>
      <c r="F387" s="79" t="s">
        <v>520</v>
      </c>
      <c r="G387" s="53"/>
      <c r="H387" s="53"/>
      <c r="I387" s="110">
        <v>21960.4</v>
      </c>
      <c r="J387" s="110">
        <f>J388</f>
        <v>7036.400000000001</v>
      </c>
      <c r="K387" s="110">
        <f t="shared" si="17"/>
        <v>32.04131072293765</v>
      </c>
      <c r="L387" s="110">
        <f t="shared" si="18"/>
        <v>14924</v>
      </c>
    </row>
    <row r="388" spans="2:12" ht="25.5">
      <c r="B388" s="55" t="s">
        <v>233</v>
      </c>
      <c r="C388" s="80"/>
      <c r="D388" s="53" t="s">
        <v>75</v>
      </c>
      <c r="E388" s="53" t="s">
        <v>77</v>
      </c>
      <c r="F388" s="79" t="s">
        <v>520</v>
      </c>
      <c r="G388" s="53" t="s">
        <v>234</v>
      </c>
      <c r="H388" s="53"/>
      <c r="I388" s="110">
        <v>21960.4</v>
      </c>
      <c r="J388" s="110">
        <f>J389+J391</f>
        <v>7036.400000000001</v>
      </c>
      <c r="K388" s="110">
        <f t="shared" si="17"/>
        <v>32.04131072293765</v>
      </c>
      <c r="L388" s="110">
        <f t="shared" si="18"/>
        <v>14924</v>
      </c>
    </row>
    <row r="389" spans="2:12" ht="25.5">
      <c r="B389" s="55" t="s">
        <v>424</v>
      </c>
      <c r="C389" s="80"/>
      <c r="D389" s="53" t="s">
        <v>75</v>
      </c>
      <c r="E389" s="53" t="s">
        <v>77</v>
      </c>
      <c r="F389" s="79" t="s">
        <v>520</v>
      </c>
      <c r="G389" s="53" t="s">
        <v>423</v>
      </c>
      <c r="H389" s="53"/>
      <c r="I389" s="110">
        <v>21760.4</v>
      </c>
      <c r="J389" s="110">
        <f>J390</f>
        <v>6936.1</v>
      </c>
      <c r="K389" s="110">
        <f t="shared" si="17"/>
        <v>31.87487362364662</v>
      </c>
      <c r="L389" s="110">
        <f t="shared" si="18"/>
        <v>14824.300000000001</v>
      </c>
    </row>
    <row r="390" spans="2:12" ht="12.75">
      <c r="B390" s="55" t="s">
        <v>101</v>
      </c>
      <c r="C390" s="86"/>
      <c r="D390" s="53" t="s">
        <v>75</v>
      </c>
      <c r="E390" s="53" t="s">
        <v>77</v>
      </c>
      <c r="F390" s="79" t="s">
        <v>520</v>
      </c>
      <c r="G390" s="53" t="s">
        <v>423</v>
      </c>
      <c r="H390" s="53">
        <v>2</v>
      </c>
      <c r="I390" s="110">
        <v>21760.4</v>
      </c>
      <c r="J390" s="110">
        <v>6936.1</v>
      </c>
      <c r="K390" s="110">
        <f t="shared" si="17"/>
        <v>31.87487362364662</v>
      </c>
      <c r="L390" s="110">
        <f t="shared" si="18"/>
        <v>14824.300000000001</v>
      </c>
    </row>
    <row r="391" spans="2:12" ht="12.75">
      <c r="B391" s="55" t="s">
        <v>127</v>
      </c>
      <c r="C391" s="80"/>
      <c r="D391" s="53" t="s">
        <v>75</v>
      </c>
      <c r="E391" s="53" t="s">
        <v>77</v>
      </c>
      <c r="F391" s="79" t="s">
        <v>520</v>
      </c>
      <c r="G391" s="28">
        <v>612</v>
      </c>
      <c r="H391" s="53"/>
      <c r="I391" s="110">
        <v>200</v>
      </c>
      <c r="J391" s="110">
        <f>J392</f>
        <v>100.3</v>
      </c>
      <c r="K391" s="110">
        <f t="shared" si="17"/>
        <v>50.14999999999999</v>
      </c>
      <c r="L391" s="110">
        <f t="shared" si="18"/>
        <v>99.7</v>
      </c>
    </row>
    <row r="392" spans="2:12" ht="12.75">
      <c r="B392" s="55" t="s">
        <v>101</v>
      </c>
      <c r="C392" s="86"/>
      <c r="D392" s="53" t="s">
        <v>75</v>
      </c>
      <c r="E392" s="53" t="s">
        <v>77</v>
      </c>
      <c r="F392" s="79" t="s">
        <v>520</v>
      </c>
      <c r="G392" s="28">
        <v>612</v>
      </c>
      <c r="H392" s="53">
        <v>2</v>
      </c>
      <c r="I392" s="110">
        <v>200</v>
      </c>
      <c r="J392" s="110">
        <v>100.3</v>
      </c>
      <c r="K392" s="110">
        <f t="shared" si="17"/>
        <v>50.14999999999999</v>
      </c>
      <c r="L392" s="110">
        <f t="shared" si="18"/>
        <v>99.7</v>
      </c>
    </row>
    <row r="393" spans="2:12" ht="33" customHeight="1">
      <c r="B393" s="55" t="s">
        <v>140</v>
      </c>
      <c r="C393" s="86"/>
      <c r="D393" s="53" t="s">
        <v>75</v>
      </c>
      <c r="E393" s="53" t="s">
        <v>77</v>
      </c>
      <c r="F393" s="79" t="s">
        <v>521</v>
      </c>
      <c r="G393" s="28"/>
      <c r="H393" s="53"/>
      <c r="I393" s="110">
        <v>2758.5</v>
      </c>
      <c r="J393" s="110">
        <f>J394</f>
        <v>648.7</v>
      </c>
      <c r="K393" s="110">
        <f t="shared" si="17"/>
        <v>23.51640384266812</v>
      </c>
      <c r="L393" s="110">
        <f t="shared" si="18"/>
        <v>2109.8</v>
      </c>
    </row>
    <row r="394" spans="2:12" ht="28.5" customHeight="1">
      <c r="B394" s="55" t="s">
        <v>233</v>
      </c>
      <c r="C394" s="80"/>
      <c r="D394" s="53" t="s">
        <v>75</v>
      </c>
      <c r="E394" s="53" t="s">
        <v>77</v>
      </c>
      <c r="F394" s="79" t="s">
        <v>521</v>
      </c>
      <c r="G394" s="53" t="s">
        <v>234</v>
      </c>
      <c r="H394" s="53"/>
      <c r="I394" s="110">
        <v>2758.5</v>
      </c>
      <c r="J394" s="110">
        <f>J395</f>
        <v>648.7</v>
      </c>
      <c r="K394" s="110">
        <f t="shared" si="17"/>
        <v>23.51640384266812</v>
      </c>
      <c r="L394" s="110">
        <f t="shared" si="18"/>
        <v>2109.8</v>
      </c>
    </row>
    <row r="395" spans="2:12" ht="25.5">
      <c r="B395" s="55" t="s">
        <v>424</v>
      </c>
      <c r="C395" s="80"/>
      <c r="D395" s="53" t="s">
        <v>75</v>
      </c>
      <c r="E395" s="53" t="s">
        <v>77</v>
      </c>
      <c r="F395" s="79" t="s">
        <v>521</v>
      </c>
      <c r="G395" s="53" t="s">
        <v>423</v>
      </c>
      <c r="H395" s="53"/>
      <c r="I395" s="110">
        <v>2758.5</v>
      </c>
      <c r="J395" s="110">
        <f>J396</f>
        <v>648.7</v>
      </c>
      <c r="K395" s="110">
        <f t="shared" si="17"/>
        <v>23.51640384266812</v>
      </c>
      <c r="L395" s="110">
        <f t="shared" si="18"/>
        <v>2109.8</v>
      </c>
    </row>
    <row r="396" spans="2:12" ht="12.75">
      <c r="B396" s="55" t="s">
        <v>101</v>
      </c>
      <c r="C396" s="86"/>
      <c r="D396" s="53" t="s">
        <v>75</v>
      </c>
      <c r="E396" s="53" t="s">
        <v>77</v>
      </c>
      <c r="F396" s="79" t="s">
        <v>521</v>
      </c>
      <c r="G396" s="53" t="s">
        <v>423</v>
      </c>
      <c r="H396" s="53">
        <v>2</v>
      </c>
      <c r="I396" s="110">
        <v>2758.5</v>
      </c>
      <c r="J396" s="110">
        <v>648.7</v>
      </c>
      <c r="K396" s="110">
        <f t="shared" si="17"/>
        <v>23.51640384266812</v>
      </c>
      <c r="L396" s="110">
        <f t="shared" si="18"/>
        <v>2109.8</v>
      </c>
    </row>
    <row r="397" spans="2:12" ht="25.5">
      <c r="B397" s="55" t="s">
        <v>477</v>
      </c>
      <c r="C397" s="86"/>
      <c r="D397" s="53" t="s">
        <v>75</v>
      </c>
      <c r="E397" s="53" t="s">
        <v>77</v>
      </c>
      <c r="F397" s="79" t="s">
        <v>511</v>
      </c>
      <c r="G397" s="28"/>
      <c r="H397" s="53"/>
      <c r="I397" s="110">
        <v>612.6</v>
      </c>
      <c r="J397" s="110">
        <f>J398+J403+J408+J413</f>
        <v>35</v>
      </c>
      <c r="K397" s="110">
        <f t="shared" si="17"/>
        <v>5.713352921971922</v>
      </c>
      <c r="L397" s="110">
        <f t="shared" si="18"/>
        <v>577.6</v>
      </c>
    </row>
    <row r="398" spans="2:12" ht="38.25">
      <c r="B398" s="55" t="s">
        <v>478</v>
      </c>
      <c r="C398" s="80"/>
      <c r="D398" s="53" t="s">
        <v>75</v>
      </c>
      <c r="E398" s="53" t="s">
        <v>77</v>
      </c>
      <c r="F398" s="73" t="s">
        <v>222</v>
      </c>
      <c r="G398" s="28"/>
      <c r="H398" s="53"/>
      <c r="I398" s="110">
        <v>26.5</v>
      </c>
      <c r="J398" s="110">
        <f>J399</f>
        <v>0</v>
      </c>
      <c r="K398" s="110">
        <f aca="true" t="shared" si="20" ref="K398:K477">J398/I398*100</f>
        <v>0</v>
      </c>
      <c r="L398" s="110">
        <f aca="true" t="shared" si="21" ref="L398:L477">I398-J398</f>
        <v>26.5</v>
      </c>
    </row>
    <row r="399" spans="2:12" ht="38.25">
      <c r="B399" s="55" t="s">
        <v>8</v>
      </c>
      <c r="C399" s="80"/>
      <c r="D399" s="53" t="s">
        <v>75</v>
      </c>
      <c r="E399" s="53" t="s">
        <v>77</v>
      </c>
      <c r="F399" s="73" t="s">
        <v>223</v>
      </c>
      <c r="G399" s="28"/>
      <c r="H399" s="53"/>
      <c r="I399" s="110">
        <v>26.5</v>
      </c>
      <c r="J399" s="110">
        <f>J400</f>
        <v>0</v>
      </c>
      <c r="K399" s="110">
        <f t="shared" si="20"/>
        <v>0</v>
      </c>
      <c r="L399" s="110">
        <f t="shared" si="21"/>
        <v>26.5</v>
      </c>
    </row>
    <row r="400" spans="2:12" ht="25.5">
      <c r="B400" s="55" t="s">
        <v>233</v>
      </c>
      <c r="C400" s="80"/>
      <c r="D400" s="53" t="s">
        <v>75</v>
      </c>
      <c r="E400" s="53" t="s">
        <v>77</v>
      </c>
      <c r="F400" s="73" t="s">
        <v>223</v>
      </c>
      <c r="G400" s="28">
        <v>600</v>
      </c>
      <c r="H400" s="53"/>
      <c r="I400" s="110">
        <v>26.5</v>
      </c>
      <c r="J400" s="110">
        <f>J401</f>
        <v>0</v>
      </c>
      <c r="K400" s="110">
        <f t="shared" si="20"/>
        <v>0</v>
      </c>
      <c r="L400" s="110">
        <f t="shared" si="21"/>
        <v>26.5</v>
      </c>
    </row>
    <row r="401" spans="2:12" ht="12.75">
      <c r="B401" s="55" t="s">
        <v>127</v>
      </c>
      <c r="C401" s="80"/>
      <c r="D401" s="53" t="s">
        <v>75</v>
      </c>
      <c r="E401" s="53" t="s">
        <v>77</v>
      </c>
      <c r="F401" s="73" t="s">
        <v>223</v>
      </c>
      <c r="G401" s="28">
        <v>612</v>
      </c>
      <c r="H401" s="53"/>
      <c r="I401" s="110">
        <v>26.5</v>
      </c>
      <c r="J401" s="110">
        <f>J402</f>
        <v>0</v>
      </c>
      <c r="K401" s="110">
        <f t="shared" si="20"/>
        <v>0</v>
      </c>
      <c r="L401" s="110">
        <f t="shared" si="21"/>
        <v>26.5</v>
      </c>
    </row>
    <row r="402" spans="2:12" ht="12.75">
      <c r="B402" s="55" t="s">
        <v>101</v>
      </c>
      <c r="C402" s="86"/>
      <c r="D402" s="53" t="s">
        <v>75</v>
      </c>
      <c r="E402" s="53" t="s">
        <v>77</v>
      </c>
      <c r="F402" s="73" t="s">
        <v>223</v>
      </c>
      <c r="G402" s="28">
        <v>612</v>
      </c>
      <c r="H402" s="53">
        <v>2</v>
      </c>
      <c r="I402" s="110">
        <v>26.5</v>
      </c>
      <c r="J402" s="110">
        <v>0</v>
      </c>
      <c r="K402" s="110">
        <f t="shared" si="20"/>
        <v>0</v>
      </c>
      <c r="L402" s="110">
        <f t="shared" si="21"/>
        <v>26.5</v>
      </c>
    </row>
    <row r="403" spans="2:12" ht="25.5">
      <c r="B403" s="55" t="s">
        <v>480</v>
      </c>
      <c r="C403" s="80"/>
      <c r="D403" s="53" t="s">
        <v>75</v>
      </c>
      <c r="E403" s="53" t="s">
        <v>77</v>
      </c>
      <c r="F403" s="73" t="s">
        <v>16</v>
      </c>
      <c r="G403" s="28"/>
      <c r="H403" s="53"/>
      <c r="I403" s="110">
        <v>20</v>
      </c>
      <c r="J403" s="110">
        <f>J404</f>
        <v>0</v>
      </c>
      <c r="K403" s="110">
        <f t="shared" si="20"/>
        <v>0</v>
      </c>
      <c r="L403" s="110">
        <f t="shared" si="21"/>
        <v>20</v>
      </c>
    </row>
    <row r="404" spans="2:12" ht="38.25">
      <c r="B404" s="55" t="s">
        <v>36</v>
      </c>
      <c r="C404" s="80"/>
      <c r="D404" s="53" t="s">
        <v>75</v>
      </c>
      <c r="E404" s="53" t="s">
        <v>77</v>
      </c>
      <c r="F404" s="73" t="s">
        <v>517</v>
      </c>
      <c r="G404" s="28"/>
      <c r="H404" s="53"/>
      <c r="I404" s="110">
        <v>20</v>
      </c>
      <c r="J404" s="110">
        <f>J405</f>
        <v>0</v>
      </c>
      <c r="K404" s="110">
        <f t="shared" si="20"/>
        <v>0</v>
      </c>
      <c r="L404" s="110">
        <f t="shared" si="21"/>
        <v>20</v>
      </c>
    </row>
    <row r="405" spans="2:12" ht="25.5">
      <c r="B405" s="55" t="s">
        <v>233</v>
      </c>
      <c r="C405" s="80"/>
      <c r="D405" s="53" t="s">
        <v>75</v>
      </c>
      <c r="E405" s="53" t="s">
        <v>77</v>
      </c>
      <c r="F405" s="73" t="s">
        <v>517</v>
      </c>
      <c r="G405" s="53" t="s">
        <v>234</v>
      </c>
      <c r="H405" s="53"/>
      <c r="I405" s="110">
        <v>20</v>
      </c>
      <c r="J405" s="110">
        <f>J406</f>
        <v>0</v>
      </c>
      <c r="K405" s="110">
        <f t="shared" si="20"/>
        <v>0</v>
      </c>
      <c r="L405" s="110">
        <f t="shared" si="21"/>
        <v>20</v>
      </c>
    </row>
    <row r="406" spans="2:12" ht="12.75">
      <c r="B406" s="55" t="s">
        <v>127</v>
      </c>
      <c r="C406" s="80"/>
      <c r="D406" s="53" t="s">
        <v>75</v>
      </c>
      <c r="E406" s="53" t="s">
        <v>77</v>
      </c>
      <c r="F406" s="73" t="s">
        <v>517</v>
      </c>
      <c r="G406" s="28">
        <v>612</v>
      </c>
      <c r="H406" s="53"/>
      <c r="I406" s="110">
        <v>20</v>
      </c>
      <c r="J406" s="110">
        <f>J407</f>
        <v>0</v>
      </c>
      <c r="K406" s="110">
        <f t="shared" si="20"/>
        <v>0</v>
      </c>
      <c r="L406" s="110">
        <f t="shared" si="21"/>
        <v>20</v>
      </c>
    </row>
    <row r="407" spans="2:12" ht="12.75">
      <c r="B407" s="55" t="s">
        <v>101</v>
      </c>
      <c r="C407" s="86"/>
      <c r="D407" s="53" t="s">
        <v>75</v>
      </c>
      <c r="E407" s="53" t="s">
        <v>77</v>
      </c>
      <c r="F407" s="73" t="s">
        <v>517</v>
      </c>
      <c r="G407" s="28">
        <v>612</v>
      </c>
      <c r="H407" s="53">
        <v>2</v>
      </c>
      <c r="I407" s="110">
        <v>20</v>
      </c>
      <c r="J407" s="110">
        <v>0</v>
      </c>
      <c r="K407" s="110">
        <f t="shared" si="20"/>
        <v>0</v>
      </c>
      <c r="L407" s="110">
        <f t="shared" si="21"/>
        <v>20</v>
      </c>
    </row>
    <row r="408" spans="2:12" ht="38.25">
      <c r="B408" s="55" t="s">
        <v>37</v>
      </c>
      <c r="C408" s="80"/>
      <c r="D408" s="53" t="s">
        <v>75</v>
      </c>
      <c r="E408" s="53" t="s">
        <v>77</v>
      </c>
      <c r="F408" s="73" t="s">
        <v>522</v>
      </c>
      <c r="G408" s="28"/>
      <c r="H408" s="53"/>
      <c r="I408" s="110">
        <v>73</v>
      </c>
      <c r="J408" s="110">
        <f>J409</f>
        <v>35</v>
      </c>
      <c r="K408" s="110">
        <f t="shared" si="20"/>
        <v>47.94520547945205</v>
      </c>
      <c r="L408" s="110">
        <f t="shared" si="21"/>
        <v>38</v>
      </c>
    </row>
    <row r="409" spans="2:12" ht="38.25">
      <c r="B409" s="55" t="s">
        <v>38</v>
      </c>
      <c r="C409" s="80"/>
      <c r="D409" s="53" t="s">
        <v>75</v>
      </c>
      <c r="E409" s="53" t="s">
        <v>77</v>
      </c>
      <c r="F409" s="73" t="s">
        <v>523</v>
      </c>
      <c r="G409" s="28"/>
      <c r="H409" s="53"/>
      <c r="I409" s="110">
        <v>73</v>
      </c>
      <c r="J409" s="110">
        <f>J410</f>
        <v>35</v>
      </c>
      <c r="K409" s="110">
        <f t="shared" si="20"/>
        <v>47.94520547945205</v>
      </c>
      <c r="L409" s="110">
        <f t="shared" si="21"/>
        <v>38</v>
      </c>
    </row>
    <row r="410" spans="2:12" ht="25.5">
      <c r="B410" s="55" t="s">
        <v>233</v>
      </c>
      <c r="C410" s="80"/>
      <c r="D410" s="53" t="s">
        <v>75</v>
      </c>
      <c r="E410" s="53" t="s">
        <v>77</v>
      </c>
      <c r="F410" s="73" t="s">
        <v>523</v>
      </c>
      <c r="G410" s="53" t="s">
        <v>234</v>
      </c>
      <c r="H410" s="53"/>
      <c r="I410" s="110">
        <v>73</v>
      </c>
      <c r="J410" s="110">
        <f>J411</f>
        <v>35</v>
      </c>
      <c r="K410" s="110">
        <f t="shared" si="20"/>
        <v>47.94520547945205</v>
      </c>
      <c r="L410" s="110">
        <f t="shared" si="21"/>
        <v>38</v>
      </c>
    </row>
    <row r="411" spans="2:12" ht="12.75">
      <c r="B411" s="55" t="s">
        <v>127</v>
      </c>
      <c r="C411" s="80"/>
      <c r="D411" s="53" t="s">
        <v>75</v>
      </c>
      <c r="E411" s="53" t="s">
        <v>77</v>
      </c>
      <c r="F411" s="73" t="s">
        <v>523</v>
      </c>
      <c r="G411" s="28">
        <v>612</v>
      </c>
      <c r="H411" s="53"/>
      <c r="I411" s="110">
        <v>73</v>
      </c>
      <c r="J411" s="110">
        <f>J412</f>
        <v>35</v>
      </c>
      <c r="K411" s="110">
        <f t="shared" si="20"/>
        <v>47.94520547945205</v>
      </c>
      <c r="L411" s="110">
        <f t="shared" si="21"/>
        <v>38</v>
      </c>
    </row>
    <row r="412" spans="2:12" ht="12.75">
      <c r="B412" s="55" t="s">
        <v>101</v>
      </c>
      <c r="C412" s="86"/>
      <c r="D412" s="53" t="s">
        <v>75</v>
      </c>
      <c r="E412" s="53" t="s">
        <v>77</v>
      </c>
      <c r="F412" s="73" t="s">
        <v>523</v>
      </c>
      <c r="G412" s="28">
        <v>612</v>
      </c>
      <c r="H412" s="53">
        <v>2</v>
      </c>
      <c r="I412" s="110">
        <v>73</v>
      </c>
      <c r="J412" s="110">
        <v>35</v>
      </c>
      <c r="K412" s="110">
        <f t="shared" si="20"/>
        <v>47.94520547945205</v>
      </c>
      <c r="L412" s="110">
        <f t="shared" si="21"/>
        <v>38</v>
      </c>
    </row>
    <row r="413" spans="2:12" ht="38.25">
      <c r="B413" s="55" t="s">
        <v>40</v>
      </c>
      <c r="C413" s="80"/>
      <c r="D413" s="53" t="s">
        <v>75</v>
      </c>
      <c r="E413" s="53" t="s">
        <v>77</v>
      </c>
      <c r="F413" s="73" t="s">
        <v>524</v>
      </c>
      <c r="G413" s="28"/>
      <c r="H413" s="53"/>
      <c r="I413" s="110">
        <v>493.1</v>
      </c>
      <c r="J413" s="110">
        <f>J414</f>
        <v>0</v>
      </c>
      <c r="K413" s="110">
        <f t="shared" si="20"/>
        <v>0</v>
      </c>
      <c r="L413" s="110">
        <f t="shared" si="21"/>
        <v>493.1</v>
      </c>
    </row>
    <row r="414" spans="2:12" ht="38.25">
      <c r="B414" s="55" t="s">
        <v>397</v>
      </c>
      <c r="C414" s="88"/>
      <c r="D414" s="53" t="s">
        <v>75</v>
      </c>
      <c r="E414" s="53" t="s">
        <v>77</v>
      </c>
      <c r="F414" s="73" t="s">
        <v>536</v>
      </c>
      <c r="G414" s="28"/>
      <c r="H414" s="53"/>
      <c r="I414" s="110">
        <v>493.1</v>
      </c>
      <c r="J414" s="110">
        <f>J415</f>
        <v>0</v>
      </c>
      <c r="K414" s="110">
        <f t="shared" si="20"/>
        <v>0</v>
      </c>
      <c r="L414" s="110">
        <f t="shared" si="21"/>
        <v>493.1</v>
      </c>
    </row>
    <row r="415" spans="2:12" ht="25.5">
      <c r="B415" s="55" t="s">
        <v>233</v>
      </c>
      <c r="C415" s="80"/>
      <c r="D415" s="53" t="s">
        <v>75</v>
      </c>
      <c r="E415" s="53" t="s">
        <v>77</v>
      </c>
      <c r="F415" s="73" t="s">
        <v>536</v>
      </c>
      <c r="G415" s="53" t="s">
        <v>234</v>
      </c>
      <c r="H415" s="53"/>
      <c r="I415" s="110">
        <v>493.1</v>
      </c>
      <c r="J415" s="110">
        <f>J416</f>
        <v>0</v>
      </c>
      <c r="K415" s="110">
        <f t="shared" si="20"/>
        <v>0</v>
      </c>
      <c r="L415" s="110">
        <f t="shared" si="21"/>
        <v>493.1</v>
      </c>
    </row>
    <row r="416" spans="2:12" ht="12.75">
      <c r="B416" s="55" t="s">
        <v>127</v>
      </c>
      <c r="C416" s="80"/>
      <c r="D416" s="53" t="s">
        <v>75</v>
      </c>
      <c r="E416" s="53" t="s">
        <v>77</v>
      </c>
      <c r="F416" s="73" t="s">
        <v>536</v>
      </c>
      <c r="G416" s="28">
        <v>612</v>
      </c>
      <c r="H416" s="53"/>
      <c r="I416" s="110">
        <v>493.1</v>
      </c>
      <c r="J416" s="110">
        <f>J417</f>
        <v>0</v>
      </c>
      <c r="K416" s="110">
        <f t="shared" si="20"/>
        <v>0</v>
      </c>
      <c r="L416" s="110">
        <f t="shared" si="21"/>
        <v>493.1</v>
      </c>
    </row>
    <row r="417" spans="2:12" ht="12.75">
      <c r="B417" s="55" t="s">
        <v>101</v>
      </c>
      <c r="C417" s="86"/>
      <c r="D417" s="53" t="s">
        <v>75</v>
      </c>
      <c r="E417" s="53" t="s">
        <v>77</v>
      </c>
      <c r="F417" s="73" t="s">
        <v>536</v>
      </c>
      <c r="G417" s="28">
        <v>612</v>
      </c>
      <c r="H417" s="53">
        <v>2</v>
      </c>
      <c r="I417" s="110">
        <v>493.1</v>
      </c>
      <c r="J417" s="110">
        <v>0</v>
      </c>
      <c r="K417" s="110">
        <f t="shared" si="20"/>
        <v>0</v>
      </c>
      <c r="L417" s="110">
        <f t="shared" si="21"/>
        <v>493.1</v>
      </c>
    </row>
    <row r="418" spans="2:12" ht="12.75">
      <c r="B418" s="55" t="s">
        <v>123</v>
      </c>
      <c r="C418" s="80"/>
      <c r="D418" s="53" t="s">
        <v>75</v>
      </c>
      <c r="E418" s="53" t="s">
        <v>78</v>
      </c>
      <c r="F418" s="53"/>
      <c r="G418" s="53"/>
      <c r="H418" s="53"/>
      <c r="I418" s="110">
        <v>1485.2</v>
      </c>
      <c r="J418" s="110">
        <f>J419+J424+J435+J441+J446+J467+J478+J451</f>
        <v>16.9</v>
      </c>
      <c r="K418" s="110">
        <f t="shared" si="20"/>
        <v>1.1378938863452732</v>
      </c>
      <c r="L418" s="110">
        <f t="shared" si="21"/>
        <v>1468.3</v>
      </c>
    </row>
    <row r="419" spans="2:12" ht="12.75">
      <c r="B419" s="59" t="s">
        <v>103</v>
      </c>
      <c r="C419" s="81"/>
      <c r="D419" s="53" t="s">
        <v>75</v>
      </c>
      <c r="E419" s="53" t="s">
        <v>78</v>
      </c>
      <c r="F419" s="73" t="s">
        <v>104</v>
      </c>
      <c r="G419" s="52"/>
      <c r="H419" s="52"/>
      <c r="I419" s="110">
        <v>83.7</v>
      </c>
      <c r="J419" s="110">
        <f>J420</f>
        <v>0</v>
      </c>
      <c r="K419" s="110">
        <f t="shared" si="20"/>
        <v>0</v>
      </c>
      <c r="L419" s="110">
        <f t="shared" si="21"/>
        <v>83.7</v>
      </c>
    </row>
    <row r="420" spans="2:12" ht="25.5">
      <c r="B420" s="59" t="s">
        <v>141</v>
      </c>
      <c r="C420" s="78"/>
      <c r="D420" s="53" t="s">
        <v>75</v>
      </c>
      <c r="E420" s="53" t="s">
        <v>78</v>
      </c>
      <c r="F420" s="73" t="s">
        <v>537</v>
      </c>
      <c r="G420" s="79"/>
      <c r="H420" s="79"/>
      <c r="I420" s="110">
        <v>83.7</v>
      </c>
      <c r="J420" s="110">
        <f>J421</f>
        <v>0</v>
      </c>
      <c r="K420" s="110">
        <f t="shared" si="20"/>
        <v>0</v>
      </c>
      <c r="L420" s="110">
        <f t="shared" si="21"/>
        <v>83.7</v>
      </c>
    </row>
    <row r="421" spans="2:12" ht="12.75">
      <c r="B421" s="59" t="s">
        <v>538</v>
      </c>
      <c r="C421" s="78"/>
      <c r="D421" s="53" t="s">
        <v>75</v>
      </c>
      <c r="E421" s="53" t="s">
        <v>78</v>
      </c>
      <c r="F421" s="73" t="s">
        <v>537</v>
      </c>
      <c r="G421" s="79">
        <v>300</v>
      </c>
      <c r="H421" s="79"/>
      <c r="I421" s="110">
        <v>83.7</v>
      </c>
      <c r="J421" s="110">
        <f>J422</f>
        <v>0</v>
      </c>
      <c r="K421" s="110">
        <f t="shared" si="20"/>
        <v>0</v>
      </c>
      <c r="L421" s="110">
        <f t="shared" si="21"/>
        <v>83.7</v>
      </c>
    </row>
    <row r="422" spans="2:12" ht="12.75">
      <c r="B422" s="59" t="s">
        <v>289</v>
      </c>
      <c r="C422" s="78"/>
      <c r="D422" s="53" t="s">
        <v>75</v>
      </c>
      <c r="E422" s="53" t="s">
        <v>78</v>
      </c>
      <c r="F422" s="73" t="s">
        <v>537</v>
      </c>
      <c r="G422" s="79">
        <v>320</v>
      </c>
      <c r="H422" s="79"/>
      <c r="I422" s="110">
        <v>83.7</v>
      </c>
      <c r="J422" s="110">
        <f>J423</f>
        <v>0</v>
      </c>
      <c r="K422" s="110">
        <f t="shared" si="20"/>
        <v>0</v>
      </c>
      <c r="L422" s="110">
        <f t="shared" si="21"/>
        <v>83.7</v>
      </c>
    </row>
    <row r="423" spans="2:12" ht="12.75">
      <c r="B423" s="114" t="s">
        <v>90</v>
      </c>
      <c r="C423" s="241"/>
      <c r="D423" s="242" t="s">
        <v>75</v>
      </c>
      <c r="E423" s="242" t="s">
        <v>78</v>
      </c>
      <c r="F423" s="243" t="s">
        <v>537</v>
      </c>
      <c r="G423" s="244">
        <v>320</v>
      </c>
      <c r="H423" s="244">
        <v>3</v>
      </c>
      <c r="I423" s="245">
        <v>83.7</v>
      </c>
      <c r="J423" s="245">
        <v>0</v>
      </c>
      <c r="K423" s="245">
        <f t="shared" si="20"/>
        <v>0</v>
      </c>
      <c r="L423" s="245">
        <f t="shared" si="21"/>
        <v>83.7</v>
      </c>
    </row>
    <row r="424" spans="2:12" ht="25.5">
      <c r="B424" s="55" t="s">
        <v>539</v>
      </c>
      <c r="C424" s="80"/>
      <c r="D424" s="53" t="s">
        <v>75</v>
      </c>
      <c r="E424" s="53" t="s">
        <v>78</v>
      </c>
      <c r="F424" s="79" t="s">
        <v>540</v>
      </c>
      <c r="G424" s="53"/>
      <c r="H424" s="53"/>
      <c r="I424" s="111">
        <v>7</v>
      </c>
      <c r="J424" s="110">
        <f>J425+J430</f>
        <v>0</v>
      </c>
      <c r="K424" s="110">
        <f t="shared" si="20"/>
        <v>0</v>
      </c>
      <c r="L424" s="110">
        <f t="shared" si="21"/>
        <v>7</v>
      </c>
    </row>
    <row r="425" spans="2:12" ht="38.25">
      <c r="B425" s="55" t="s">
        <v>541</v>
      </c>
      <c r="C425" s="80"/>
      <c r="D425" s="53" t="s">
        <v>75</v>
      </c>
      <c r="E425" s="53" t="s">
        <v>78</v>
      </c>
      <c r="F425" s="79" t="s">
        <v>542</v>
      </c>
      <c r="G425" s="53"/>
      <c r="H425" s="53"/>
      <c r="I425" s="111">
        <v>1</v>
      </c>
      <c r="J425" s="110">
        <f>J426</f>
        <v>0</v>
      </c>
      <c r="K425" s="110">
        <f t="shared" si="20"/>
        <v>0</v>
      </c>
      <c r="L425" s="110">
        <f t="shared" si="21"/>
        <v>1</v>
      </c>
    </row>
    <row r="426" spans="2:12" ht="38.25">
      <c r="B426" s="55" t="s">
        <v>543</v>
      </c>
      <c r="C426" s="80"/>
      <c r="D426" s="53" t="s">
        <v>75</v>
      </c>
      <c r="E426" s="53" t="s">
        <v>78</v>
      </c>
      <c r="F426" s="79" t="s">
        <v>544</v>
      </c>
      <c r="G426" s="28"/>
      <c r="H426" s="53"/>
      <c r="I426" s="111">
        <v>1</v>
      </c>
      <c r="J426" s="110">
        <f>J427</f>
        <v>0</v>
      </c>
      <c r="K426" s="110">
        <f t="shared" si="20"/>
        <v>0</v>
      </c>
      <c r="L426" s="110">
        <f t="shared" si="21"/>
        <v>1</v>
      </c>
    </row>
    <row r="427" spans="2:12" ht="12.75">
      <c r="B427" s="59" t="s">
        <v>113</v>
      </c>
      <c r="C427" s="78"/>
      <c r="D427" s="53" t="s">
        <v>75</v>
      </c>
      <c r="E427" s="53" t="s">
        <v>78</v>
      </c>
      <c r="F427" s="79" t="s">
        <v>544</v>
      </c>
      <c r="G427" s="53" t="s">
        <v>114</v>
      </c>
      <c r="H427" s="53"/>
      <c r="I427" s="111">
        <v>1</v>
      </c>
      <c r="J427" s="110">
        <f>J428</f>
        <v>0</v>
      </c>
      <c r="K427" s="110">
        <f t="shared" si="20"/>
        <v>0</v>
      </c>
      <c r="L427" s="110">
        <f t="shared" si="21"/>
        <v>1</v>
      </c>
    </row>
    <row r="428" spans="2:12" ht="12.75">
      <c r="B428" s="59" t="s">
        <v>115</v>
      </c>
      <c r="C428" s="78"/>
      <c r="D428" s="53" t="s">
        <v>75</v>
      </c>
      <c r="E428" s="53" t="s">
        <v>78</v>
      </c>
      <c r="F428" s="79" t="s">
        <v>544</v>
      </c>
      <c r="G428" s="53" t="s">
        <v>116</v>
      </c>
      <c r="H428" s="53"/>
      <c r="I428" s="111">
        <v>1</v>
      </c>
      <c r="J428" s="110">
        <f>J429</f>
        <v>0</v>
      </c>
      <c r="K428" s="110">
        <f t="shared" si="20"/>
        <v>0</v>
      </c>
      <c r="L428" s="110">
        <f t="shared" si="21"/>
        <v>1</v>
      </c>
    </row>
    <row r="429" spans="2:12" ht="12.75">
      <c r="B429" s="55" t="s">
        <v>101</v>
      </c>
      <c r="C429" s="80"/>
      <c r="D429" s="53" t="s">
        <v>75</v>
      </c>
      <c r="E429" s="53" t="s">
        <v>78</v>
      </c>
      <c r="F429" s="79" t="s">
        <v>544</v>
      </c>
      <c r="G429" s="53" t="s">
        <v>116</v>
      </c>
      <c r="H429" s="53">
        <v>2</v>
      </c>
      <c r="I429" s="111">
        <v>1</v>
      </c>
      <c r="J429" s="110"/>
      <c r="K429" s="110">
        <f t="shared" si="20"/>
        <v>0</v>
      </c>
      <c r="L429" s="110">
        <f t="shared" si="21"/>
        <v>1</v>
      </c>
    </row>
    <row r="430" spans="2:12" ht="38.25">
      <c r="B430" s="55" t="s">
        <v>545</v>
      </c>
      <c r="C430" s="80"/>
      <c r="D430" s="53" t="s">
        <v>75</v>
      </c>
      <c r="E430" s="53" t="s">
        <v>78</v>
      </c>
      <c r="F430" s="79" t="s">
        <v>546</v>
      </c>
      <c r="G430" s="53"/>
      <c r="H430" s="53"/>
      <c r="I430" s="111">
        <v>6</v>
      </c>
      <c r="J430" s="110">
        <f>J431</f>
        <v>0</v>
      </c>
      <c r="K430" s="110">
        <f t="shared" si="20"/>
        <v>0</v>
      </c>
      <c r="L430" s="110">
        <f t="shared" si="21"/>
        <v>6</v>
      </c>
    </row>
    <row r="431" spans="2:12" ht="38.25">
      <c r="B431" s="55" t="s">
        <v>281</v>
      </c>
      <c r="C431" s="80"/>
      <c r="D431" s="53" t="s">
        <v>75</v>
      </c>
      <c r="E431" s="53" t="s">
        <v>78</v>
      </c>
      <c r="F431" s="79" t="s">
        <v>282</v>
      </c>
      <c r="G431" s="53"/>
      <c r="H431" s="53"/>
      <c r="I431" s="111">
        <v>6</v>
      </c>
      <c r="J431" s="110">
        <f>J432</f>
        <v>0</v>
      </c>
      <c r="K431" s="110">
        <f t="shared" si="20"/>
        <v>0</v>
      </c>
      <c r="L431" s="110">
        <f t="shared" si="21"/>
        <v>6</v>
      </c>
    </row>
    <row r="432" spans="2:12" ht="12.75">
      <c r="B432" s="59" t="s">
        <v>113</v>
      </c>
      <c r="C432" s="78"/>
      <c r="D432" s="53" t="s">
        <v>75</v>
      </c>
      <c r="E432" s="53" t="s">
        <v>78</v>
      </c>
      <c r="F432" s="79" t="s">
        <v>282</v>
      </c>
      <c r="G432" s="53" t="s">
        <v>114</v>
      </c>
      <c r="H432" s="53"/>
      <c r="I432" s="111">
        <v>6</v>
      </c>
      <c r="J432" s="110">
        <f>J433</f>
        <v>0</v>
      </c>
      <c r="K432" s="110">
        <f t="shared" si="20"/>
        <v>0</v>
      </c>
      <c r="L432" s="110">
        <f t="shared" si="21"/>
        <v>6</v>
      </c>
    </row>
    <row r="433" spans="2:12" ht="12.75">
      <c r="B433" s="59" t="s">
        <v>115</v>
      </c>
      <c r="C433" s="78"/>
      <c r="D433" s="53" t="s">
        <v>75</v>
      </c>
      <c r="E433" s="53" t="s">
        <v>78</v>
      </c>
      <c r="F433" s="79" t="s">
        <v>282</v>
      </c>
      <c r="G433" s="53" t="s">
        <v>116</v>
      </c>
      <c r="H433" s="53"/>
      <c r="I433" s="111">
        <v>6</v>
      </c>
      <c r="J433" s="110">
        <f>J434</f>
        <v>0</v>
      </c>
      <c r="K433" s="110">
        <f t="shared" si="20"/>
        <v>0</v>
      </c>
      <c r="L433" s="110">
        <f t="shared" si="21"/>
        <v>6</v>
      </c>
    </row>
    <row r="434" spans="2:12" ht="12.75">
      <c r="B434" s="55" t="s">
        <v>101</v>
      </c>
      <c r="C434" s="80"/>
      <c r="D434" s="53" t="s">
        <v>75</v>
      </c>
      <c r="E434" s="53" t="s">
        <v>78</v>
      </c>
      <c r="F434" s="79" t="s">
        <v>282</v>
      </c>
      <c r="G434" s="53" t="s">
        <v>116</v>
      </c>
      <c r="H434" s="53">
        <v>2</v>
      </c>
      <c r="I434" s="111">
        <v>6</v>
      </c>
      <c r="J434" s="110">
        <v>0</v>
      </c>
      <c r="K434" s="110">
        <f t="shared" si="20"/>
        <v>0</v>
      </c>
      <c r="L434" s="110">
        <f t="shared" si="21"/>
        <v>6</v>
      </c>
    </row>
    <row r="435" spans="2:12" ht="25.5">
      <c r="B435" s="55" t="s">
        <v>172</v>
      </c>
      <c r="C435" s="80"/>
      <c r="D435" s="53" t="s">
        <v>75</v>
      </c>
      <c r="E435" s="53" t="s">
        <v>78</v>
      </c>
      <c r="F435" s="79" t="s">
        <v>283</v>
      </c>
      <c r="G435" s="53"/>
      <c r="H435" s="53"/>
      <c r="I435" s="111">
        <v>6</v>
      </c>
      <c r="J435" s="110">
        <f>J436</f>
        <v>0</v>
      </c>
      <c r="K435" s="110">
        <f t="shared" si="20"/>
        <v>0</v>
      </c>
      <c r="L435" s="110">
        <f t="shared" si="21"/>
        <v>6</v>
      </c>
    </row>
    <row r="436" spans="2:12" ht="38.25">
      <c r="B436" s="55" t="s">
        <v>388</v>
      </c>
      <c r="C436" s="88"/>
      <c r="D436" s="53" t="s">
        <v>75</v>
      </c>
      <c r="E436" s="53" t="s">
        <v>78</v>
      </c>
      <c r="F436" s="79" t="s">
        <v>3</v>
      </c>
      <c r="G436" s="53"/>
      <c r="H436" s="53"/>
      <c r="I436" s="111">
        <v>6</v>
      </c>
      <c r="J436" s="110">
        <f>J437</f>
        <v>0</v>
      </c>
      <c r="K436" s="110">
        <f t="shared" si="20"/>
        <v>0</v>
      </c>
      <c r="L436" s="110">
        <f t="shared" si="21"/>
        <v>6</v>
      </c>
    </row>
    <row r="437" spans="2:12" ht="51">
      <c r="B437" s="55" t="s">
        <v>389</v>
      </c>
      <c r="C437" s="88"/>
      <c r="D437" s="53" t="s">
        <v>75</v>
      </c>
      <c r="E437" s="53" t="s">
        <v>78</v>
      </c>
      <c r="F437" s="89" t="s">
        <v>29</v>
      </c>
      <c r="G437" s="53"/>
      <c r="H437" s="53"/>
      <c r="I437" s="111">
        <v>6</v>
      </c>
      <c r="J437" s="110">
        <f>J438</f>
        <v>0</v>
      </c>
      <c r="K437" s="110">
        <f t="shared" si="20"/>
        <v>0</v>
      </c>
      <c r="L437" s="110">
        <f t="shared" si="21"/>
        <v>6</v>
      </c>
    </row>
    <row r="438" spans="2:12" ht="12.75">
      <c r="B438" s="59" t="s">
        <v>113</v>
      </c>
      <c r="C438" s="78"/>
      <c r="D438" s="53" t="s">
        <v>75</v>
      </c>
      <c r="E438" s="53" t="s">
        <v>78</v>
      </c>
      <c r="F438" s="89" t="s">
        <v>29</v>
      </c>
      <c r="G438" s="53" t="s">
        <v>114</v>
      </c>
      <c r="H438" s="53"/>
      <c r="I438" s="111">
        <v>6</v>
      </c>
      <c r="J438" s="110">
        <f>J439</f>
        <v>0</v>
      </c>
      <c r="K438" s="110">
        <f t="shared" si="20"/>
        <v>0</v>
      </c>
      <c r="L438" s="110">
        <f t="shared" si="21"/>
        <v>6</v>
      </c>
    </row>
    <row r="439" spans="2:12" ht="12.75">
      <c r="B439" s="59" t="s">
        <v>115</v>
      </c>
      <c r="C439" s="78"/>
      <c r="D439" s="53" t="s">
        <v>75</v>
      </c>
      <c r="E439" s="53" t="s">
        <v>78</v>
      </c>
      <c r="F439" s="89" t="s">
        <v>29</v>
      </c>
      <c r="G439" s="53" t="s">
        <v>116</v>
      </c>
      <c r="H439" s="53"/>
      <c r="I439" s="111">
        <v>6</v>
      </c>
      <c r="J439" s="110">
        <f>J440</f>
        <v>0</v>
      </c>
      <c r="K439" s="110">
        <f t="shared" si="20"/>
        <v>0</v>
      </c>
      <c r="L439" s="110">
        <f t="shared" si="21"/>
        <v>6</v>
      </c>
    </row>
    <row r="440" spans="2:12" ht="12.75">
      <c r="B440" s="55" t="s">
        <v>101</v>
      </c>
      <c r="C440" s="80"/>
      <c r="D440" s="53" t="s">
        <v>75</v>
      </c>
      <c r="E440" s="53" t="s">
        <v>78</v>
      </c>
      <c r="F440" s="89" t="s">
        <v>29</v>
      </c>
      <c r="G440" s="53" t="s">
        <v>116</v>
      </c>
      <c r="H440" s="53">
        <v>2</v>
      </c>
      <c r="I440" s="111">
        <v>6</v>
      </c>
      <c r="J440" s="110">
        <v>0</v>
      </c>
      <c r="K440" s="110">
        <f t="shared" si="20"/>
        <v>0</v>
      </c>
      <c r="L440" s="110">
        <f t="shared" si="21"/>
        <v>6</v>
      </c>
    </row>
    <row r="441" spans="2:12" ht="25.5">
      <c r="B441" s="55" t="s">
        <v>43</v>
      </c>
      <c r="C441" s="80"/>
      <c r="D441" s="53" t="s">
        <v>75</v>
      </c>
      <c r="E441" s="53" t="s">
        <v>78</v>
      </c>
      <c r="F441" s="79" t="s">
        <v>30</v>
      </c>
      <c r="G441" s="79"/>
      <c r="H441" s="79"/>
      <c r="I441" s="110">
        <v>73</v>
      </c>
      <c r="J441" s="110">
        <f>J442</f>
        <v>1.4</v>
      </c>
      <c r="K441" s="110">
        <f t="shared" si="20"/>
        <v>1.9178082191780819</v>
      </c>
      <c r="L441" s="110">
        <f t="shared" si="21"/>
        <v>71.6</v>
      </c>
    </row>
    <row r="442" spans="2:12" ht="25.5">
      <c r="B442" s="55" t="s">
        <v>44</v>
      </c>
      <c r="C442" s="80"/>
      <c r="D442" s="53" t="s">
        <v>75</v>
      </c>
      <c r="E442" s="53" t="s">
        <v>78</v>
      </c>
      <c r="F442" s="79" t="s">
        <v>31</v>
      </c>
      <c r="G442" s="79"/>
      <c r="H442" s="79"/>
      <c r="I442" s="110">
        <v>73</v>
      </c>
      <c r="J442" s="110">
        <f>J443</f>
        <v>1.4</v>
      </c>
      <c r="K442" s="110">
        <f t="shared" si="20"/>
        <v>1.9178082191780819</v>
      </c>
      <c r="L442" s="110">
        <f t="shared" si="21"/>
        <v>71.6</v>
      </c>
    </row>
    <row r="443" spans="2:12" ht="12.75">
      <c r="B443" s="59" t="s">
        <v>113</v>
      </c>
      <c r="C443" s="78"/>
      <c r="D443" s="53" t="s">
        <v>75</v>
      </c>
      <c r="E443" s="53" t="s">
        <v>78</v>
      </c>
      <c r="F443" s="79" t="s">
        <v>31</v>
      </c>
      <c r="G443" s="53" t="s">
        <v>114</v>
      </c>
      <c r="H443" s="53"/>
      <c r="I443" s="110">
        <v>73</v>
      </c>
      <c r="J443" s="110">
        <f>J444</f>
        <v>1.4</v>
      </c>
      <c r="K443" s="110">
        <f t="shared" si="20"/>
        <v>1.9178082191780819</v>
      </c>
      <c r="L443" s="110">
        <f t="shared" si="21"/>
        <v>71.6</v>
      </c>
    </row>
    <row r="444" spans="2:12" ht="12.75">
      <c r="B444" s="59" t="s">
        <v>115</v>
      </c>
      <c r="C444" s="78"/>
      <c r="D444" s="53" t="s">
        <v>75</v>
      </c>
      <c r="E444" s="53" t="s">
        <v>78</v>
      </c>
      <c r="F444" s="79" t="s">
        <v>31</v>
      </c>
      <c r="G444" s="53" t="s">
        <v>116</v>
      </c>
      <c r="H444" s="53"/>
      <c r="I444" s="110">
        <v>73</v>
      </c>
      <c r="J444" s="110">
        <f>J445</f>
        <v>1.4</v>
      </c>
      <c r="K444" s="110">
        <f t="shared" si="20"/>
        <v>1.9178082191780819</v>
      </c>
      <c r="L444" s="110">
        <f t="shared" si="21"/>
        <v>71.6</v>
      </c>
    </row>
    <row r="445" spans="2:12" ht="12.75">
      <c r="B445" s="55" t="s">
        <v>101</v>
      </c>
      <c r="C445" s="80"/>
      <c r="D445" s="53" t="s">
        <v>75</v>
      </c>
      <c r="E445" s="53" t="s">
        <v>78</v>
      </c>
      <c r="F445" s="79" t="s">
        <v>31</v>
      </c>
      <c r="G445" s="53" t="s">
        <v>116</v>
      </c>
      <c r="H445" s="53">
        <v>2</v>
      </c>
      <c r="I445" s="110">
        <v>73</v>
      </c>
      <c r="J445" s="110">
        <v>1.4</v>
      </c>
      <c r="K445" s="110">
        <f t="shared" si="20"/>
        <v>1.9178082191780819</v>
      </c>
      <c r="L445" s="110">
        <f t="shared" si="21"/>
        <v>71.6</v>
      </c>
    </row>
    <row r="446" spans="2:12" ht="25.5">
      <c r="B446" s="55" t="s">
        <v>32</v>
      </c>
      <c r="C446" s="80"/>
      <c r="D446" s="53" t="s">
        <v>75</v>
      </c>
      <c r="E446" s="53" t="s">
        <v>78</v>
      </c>
      <c r="F446" s="53" t="s">
        <v>33</v>
      </c>
      <c r="G446" s="53"/>
      <c r="H446" s="53"/>
      <c r="I446" s="110">
        <v>1</v>
      </c>
      <c r="J446" s="110">
        <f>J447</f>
        <v>0</v>
      </c>
      <c r="K446" s="110">
        <f t="shared" si="20"/>
        <v>0</v>
      </c>
      <c r="L446" s="110">
        <f t="shared" si="21"/>
        <v>1</v>
      </c>
    </row>
    <row r="447" spans="2:12" ht="25.5">
      <c r="B447" s="55" t="s">
        <v>34</v>
      </c>
      <c r="C447" s="80"/>
      <c r="D447" s="53" t="s">
        <v>75</v>
      </c>
      <c r="E447" s="53" t="s">
        <v>78</v>
      </c>
      <c r="F447" s="53" t="s">
        <v>35</v>
      </c>
      <c r="G447" s="53"/>
      <c r="H447" s="53"/>
      <c r="I447" s="110">
        <v>1</v>
      </c>
      <c r="J447" s="110">
        <f>J448</f>
        <v>0</v>
      </c>
      <c r="K447" s="110">
        <f t="shared" si="20"/>
        <v>0</v>
      </c>
      <c r="L447" s="110">
        <f t="shared" si="21"/>
        <v>1</v>
      </c>
    </row>
    <row r="448" spans="2:12" ht="12.75">
      <c r="B448" s="59" t="s">
        <v>113</v>
      </c>
      <c r="C448" s="78"/>
      <c r="D448" s="53" t="s">
        <v>75</v>
      </c>
      <c r="E448" s="53" t="s">
        <v>78</v>
      </c>
      <c r="F448" s="53" t="s">
        <v>35</v>
      </c>
      <c r="G448" s="53" t="s">
        <v>114</v>
      </c>
      <c r="H448" s="53"/>
      <c r="I448" s="110">
        <v>1</v>
      </c>
      <c r="J448" s="110">
        <f>J449</f>
        <v>0</v>
      </c>
      <c r="K448" s="110">
        <f t="shared" si="20"/>
        <v>0</v>
      </c>
      <c r="L448" s="110">
        <f t="shared" si="21"/>
        <v>1</v>
      </c>
    </row>
    <row r="449" spans="2:12" ht="12.75">
      <c r="B449" s="59" t="s">
        <v>115</v>
      </c>
      <c r="C449" s="78"/>
      <c r="D449" s="53" t="s">
        <v>75</v>
      </c>
      <c r="E449" s="53" t="s">
        <v>78</v>
      </c>
      <c r="F449" s="53" t="s">
        <v>35</v>
      </c>
      <c r="G449" s="53" t="s">
        <v>116</v>
      </c>
      <c r="H449" s="53"/>
      <c r="I449" s="110">
        <v>1</v>
      </c>
      <c r="J449" s="110">
        <f>J450</f>
        <v>0</v>
      </c>
      <c r="K449" s="110">
        <f t="shared" si="20"/>
        <v>0</v>
      </c>
      <c r="L449" s="110">
        <f t="shared" si="21"/>
        <v>1</v>
      </c>
    </row>
    <row r="450" spans="2:12" ht="12.75">
      <c r="B450" s="55" t="s">
        <v>101</v>
      </c>
      <c r="C450" s="80"/>
      <c r="D450" s="53" t="s">
        <v>75</v>
      </c>
      <c r="E450" s="53" t="s">
        <v>78</v>
      </c>
      <c r="F450" s="53" t="s">
        <v>35</v>
      </c>
      <c r="G450" s="53" t="s">
        <v>116</v>
      </c>
      <c r="H450" s="53">
        <v>2</v>
      </c>
      <c r="I450" s="110">
        <v>1</v>
      </c>
      <c r="J450" s="110">
        <v>0</v>
      </c>
      <c r="K450" s="110">
        <f t="shared" si="20"/>
        <v>0</v>
      </c>
      <c r="L450" s="110">
        <f t="shared" si="21"/>
        <v>1</v>
      </c>
    </row>
    <row r="451" spans="2:12" ht="25.5">
      <c r="B451" s="55" t="s">
        <v>45</v>
      </c>
      <c r="C451" s="80"/>
      <c r="D451" s="53" t="s">
        <v>75</v>
      </c>
      <c r="E451" s="53" t="s">
        <v>78</v>
      </c>
      <c r="F451" s="79" t="s">
        <v>319</v>
      </c>
      <c r="G451" s="79"/>
      <c r="H451" s="79"/>
      <c r="I451" s="110">
        <v>65</v>
      </c>
      <c r="J451" s="110">
        <f>J452+J457+J462</f>
        <v>15.5</v>
      </c>
      <c r="K451" s="110">
        <f aca="true" t="shared" si="22" ref="K451:K466">J451/I451*100</f>
        <v>23.846153846153847</v>
      </c>
      <c r="L451" s="110">
        <f aca="true" t="shared" si="23" ref="L451:L466">I451-J451</f>
        <v>49.5</v>
      </c>
    </row>
    <row r="452" spans="2:12" ht="38.25">
      <c r="B452" s="55" t="s">
        <v>46</v>
      </c>
      <c r="C452" s="80"/>
      <c r="D452" s="53" t="s">
        <v>75</v>
      </c>
      <c r="E452" s="53" t="s">
        <v>78</v>
      </c>
      <c r="F452" s="79" t="s">
        <v>320</v>
      </c>
      <c r="G452" s="79"/>
      <c r="H452" s="79"/>
      <c r="I452" s="110">
        <v>35.5</v>
      </c>
      <c r="J452" s="110">
        <f>J453</f>
        <v>7</v>
      </c>
      <c r="K452" s="110">
        <f t="shared" si="22"/>
        <v>19.718309859154928</v>
      </c>
      <c r="L452" s="110">
        <f t="shared" si="23"/>
        <v>28.5</v>
      </c>
    </row>
    <row r="453" spans="2:12" ht="38.25">
      <c r="B453" s="55" t="s">
        <v>47</v>
      </c>
      <c r="C453" s="80"/>
      <c r="D453" s="53" t="s">
        <v>75</v>
      </c>
      <c r="E453" s="53" t="s">
        <v>78</v>
      </c>
      <c r="F453" s="79" t="s">
        <v>321</v>
      </c>
      <c r="G453" s="53"/>
      <c r="H453" s="53"/>
      <c r="I453" s="110">
        <v>35.5</v>
      </c>
      <c r="J453" s="110">
        <f>J454</f>
        <v>7</v>
      </c>
      <c r="K453" s="110">
        <f t="shared" si="22"/>
        <v>19.718309859154928</v>
      </c>
      <c r="L453" s="110">
        <f t="shared" si="23"/>
        <v>28.5</v>
      </c>
    </row>
    <row r="454" spans="2:12" ht="12.75">
      <c r="B454" s="59" t="s">
        <v>113</v>
      </c>
      <c r="C454" s="78"/>
      <c r="D454" s="53" t="s">
        <v>75</v>
      </c>
      <c r="E454" s="53" t="s">
        <v>78</v>
      </c>
      <c r="F454" s="79" t="s">
        <v>321</v>
      </c>
      <c r="G454" s="53" t="s">
        <v>114</v>
      </c>
      <c r="H454" s="53"/>
      <c r="I454" s="110">
        <v>35.5</v>
      </c>
      <c r="J454" s="110">
        <f>J455</f>
        <v>7</v>
      </c>
      <c r="K454" s="110">
        <f t="shared" si="22"/>
        <v>19.718309859154928</v>
      </c>
      <c r="L454" s="110">
        <f t="shared" si="23"/>
        <v>28.5</v>
      </c>
    </row>
    <row r="455" spans="2:12" ht="12.75">
      <c r="B455" s="59" t="s">
        <v>115</v>
      </c>
      <c r="C455" s="78"/>
      <c r="D455" s="53" t="s">
        <v>75</v>
      </c>
      <c r="E455" s="53" t="s">
        <v>78</v>
      </c>
      <c r="F455" s="79" t="s">
        <v>321</v>
      </c>
      <c r="G455" s="53" t="s">
        <v>116</v>
      </c>
      <c r="H455" s="53"/>
      <c r="I455" s="110">
        <v>35.5</v>
      </c>
      <c r="J455" s="110">
        <f>J456</f>
        <v>7</v>
      </c>
      <c r="K455" s="110">
        <f t="shared" si="22"/>
        <v>19.718309859154928</v>
      </c>
      <c r="L455" s="110">
        <f t="shared" si="23"/>
        <v>28.5</v>
      </c>
    </row>
    <row r="456" spans="2:12" ht="12.75">
      <c r="B456" s="55" t="s">
        <v>101</v>
      </c>
      <c r="C456" s="80"/>
      <c r="D456" s="53" t="s">
        <v>75</v>
      </c>
      <c r="E456" s="53" t="s">
        <v>78</v>
      </c>
      <c r="F456" s="79" t="s">
        <v>321</v>
      </c>
      <c r="G456" s="53" t="s">
        <v>116</v>
      </c>
      <c r="H456" s="53">
        <v>2</v>
      </c>
      <c r="I456" s="111">
        <v>35.5</v>
      </c>
      <c r="J456" s="110">
        <v>7</v>
      </c>
      <c r="K456" s="110">
        <f t="shared" si="22"/>
        <v>19.718309859154928</v>
      </c>
      <c r="L456" s="110">
        <f t="shared" si="23"/>
        <v>28.5</v>
      </c>
    </row>
    <row r="457" spans="2:12" ht="25.5">
      <c r="B457" s="55" t="s">
        <v>48</v>
      </c>
      <c r="C457" s="80"/>
      <c r="D457" s="53" t="s">
        <v>75</v>
      </c>
      <c r="E457" s="53" t="s">
        <v>78</v>
      </c>
      <c r="F457" s="79" t="s">
        <v>322</v>
      </c>
      <c r="G457" s="53"/>
      <c r="H457" s="53"/>
      <c r="I457" s="110">
        <v>18</v>
      </c>
      <c r="J457" s="110">
        <f>J458</f>
        <v>0</v>
      </c>
      <c r="K457" s="110">
        <f t="shared" si="22"/>
        <v>0</v>
      </c>
      <c r="L457" s="110">
        <f t="shared" si="23"/>
        <v>18</v>
      </c>
    </row>
    <row r="458" spans="2:12" ht="38.25">
      <c r="B458" s="55" t="s">
        <v>49</v>
      </c>
      <c r="C458" s="80"/>
      <c r="D458" s="53" t="s">
        <v>75</v>
      </c>
      <c r="E458" s="53" t="s">
        <v>78</v>
      </c>
      <c r="F458" s="79" t="s">
        <v>323</v>
      </c>
      <c r="G458" s="28"/>
      <c r="H458" s="53"/>
      <c r="I458" s="110">
        <v>18</v>
      </c>
      <c r="J458" s="110">
        <f>J459</f>
        <v>0</v>
      </c>
      <c r="K458" s="110">
        <f t="shared" si="22"/>
        <v>0</v>
      </c>
      <c r="L458" s="110">
        <f t="shared" si="23"/>
        <v>18</v>
      </c>
    </row>
    <row r="459" spans="2:12" ht="12.75">
      <c r="B459" s="59" t="s">
        <v>113</v>
      </c>
      <c r="C459" s="78"/>
      <c r="D459" s="53" t="s">
        <v>75</v>
      </c>
      <c r="E459" s="53" t="s">
        <v>78</v>
      </c>
      <c r="F459" s="79" t="s">
        <v>323</v>
      </c>
      <c r="G459" s="53" t="s">
        <v>114</v>
      </c>
      <c r="H459" s="53"/>
      <c r="I459" s="111">
        <v>18</v>
      </c>
      <c r="J459" s="110">
        <f>J460</f>
        <v>0</v>
      </c>
      <c r="K459" s="110">
        <f t="shared" si="22"/>
        <v>0</v>
      </c>
      <c r="L459" s="110">
        <f t="shared" si="23"/>
        <v>18</v>
      </c>
    </row>
    <row r="460" spans="2:12" ht="12.75">
      <c r="B460" s="59" t="s">
        <v>115</v>
      </c>
      <c r="C460" s="78"/>
      <c r="D460" s="53" t="s">
        <v>75</v>
      </c>
      <c r="E460" s="53" t="s">
        <v>78</v>
      </c>
      <c r="F460" s="79" t="s">
        <v>323</v>
      </c>
      <c r="G460" s="53" t="s">
        <v>116</v>
      </c>
      <c r="H460" s="53"/>
      <c r="I460" s="110">
        <v>18</v>
      </c>
      <c r="J460" s="110">
        <f>J461</f>
        <v>0</v>
      </c>
      <c r="K460" s="110">
        <f t="shared" si="22"/>
        <v>0</v>
      </c>
      <c r="L460" s="110">
        <f t="shared" si="23"/>
        <v>18</v>
      </c>
    </row>
    <row r="461" spans="2:12" ht="12.75">
      <c r="B461" s="55" t="s">
        <v>101</v>
      </c>
      <c r="C461" s="80"/>
      <c r="D461" s="53" t="s">
        <v>75</v>
      </c>
      <c r="E461" s="53" t="s">
        <v>78</v>
      </c>
      <c r="F461" s="79" t="s">
        <v>323</v>
      </c>
      <c r="G461" s="53" t="s">
        <v>116</v>
      </c>
      <c r="H461" s="53">
        <v>2</v>
      </c>
      <c r="I461" s="111">
        <v>18</v>
      </c>
      <c r="J461" s="110">
        <v>0</v>
      </c>
      <c r="K461" s="110">
        <f t="shared" si="22"/>
        <v>0</v>
      </c>
      <c r="L461" s="110">
        <f t="shared" si="23"/>
        <v>18</v>
      </c>
    </row>
    <row r="462" spans="2:12" ht="38.25">
      <c r="B462" s="55" t="s">
        <v>6</v>
      </c>
      <c r="C462" s="80"/>
      <c r="D462" s="53" t="s">
        <v>75</v>
      </c>
      <c r="E462" s="53" t="s">
        <v>78</v>
      </c>
      <c r="F462" s="79" t="s">
        <v>324</v>
      </c>
      <c r="G462" s="53"/>
      <c r="H462" s="53"/>
      <c r="I462" s="111">
        <v>11.5</v>
      </c>
      <c r="J462" s="110">
        <f>J463</f>
        <v>8.5</v>
      </c>
      <c r="K462" s="110">
        <f t="shared" si="22"/>
        <v>73.91304347826086</v>
      </c>
      <c r="L462" s="110">
        <f t="shared" si="23"/>
        <v>3</v>
      </c>
    </row>
    <row r="463" spans="2:12" ht="38.25">
      <c r="B463" s="55" t="s">
        <v>7</v>
      </c>
      <c r="C463" s="80"/>
      <c r="D463" s="53" t="s">
        <v>75</v>
      </c>
      <c r="E463" s="53" t="s">
        <v>78</v>
      </c>
      <c r="F463" s="79" t="s">
        <v>325</v>
      </c>
      <c r="G463" s="28"/>
      <c r="H463" s="53"/>
      <c r="I463" s="111">
        <v>11.5</v>
      </c>
      <c r="J463" s="110">
        <f>J464</f>
        <v>8.5</v>
      </c>
      <c r="K463" s="110">
        <f t="shared" si="22"/>
        <v>73.91304347826086</v>
      </c>
      <c r="L463" s="110">
        <f t="shared" si="23"/>
        <v>3</v>
      </c>
    </row>
    <row r="464" spans="2:12" ht="12.75">
      <c r="B464" s="59" t="s">
        <v>113</v>
      </c>
      <c r="C464" s="78"/>
      <c r="D464" s="53" t="s">
        <v>75</v>
      </c>
      <c r="E464" s="53" t="s">
        <v>78</v>
      </c>
      <c r="F464" s="79" t="s">
        <v>325</v>
      </c>
      <c r="G464" s="53" t="s">
        <v>114</v>
      </c>
      <c r="H464" s="53"/>
      <c r="I464" s="111">
        <v>11.5</v>
      </c>
      <c r="J464" s="110">
        <f>J465</f>
        <v>8.5</v>
      </c>
      <c r="K464" s="110">
        <f t="shared" si="22"/>
        <v>73.91304347826086</v>
      </c>
      <c r="L464" s="110">
        <f t="shared" si="23"/>
        <v>3</v>
      </c>
    </row>
    <row r="465" spans="2:12" ht="12.75">
      <c r="B465" s="59" t="s">
        <v>115</v>
      </c>
      <c r="C465" s="78"/>
      <c r="D465" s="53" t="s">
        <v>75</v>
      </c>
      <c r="E465" s="53" t="s">
        <v>78</v>
      </c>
      <c r="F465" s="79" t="s">
        <v>325</v>
      </c>
      <c r="G465" s="53" t="s">
        <v>116</v>
      </c>
      <c r="H465" s="53"/>
      <c r="I465" s="111">
        <v>11.5</v>
      </c>
      <c r="J465" s="110">
        <f>J466</f>
        <v>8.5</v>
      </c>
      <c r="K465" s="110">
        <f t="shared" si="22"/>
        <v>73.91304347826086</v>
      </c>
      <c r="L465" s="110">
        <f t="shared" si="23"/>
        <v>3</v>
      </c>
    </row>
    <row r="466" spans="2:12" ht="12.75">
      <c r="B466" s="55" t="s">
        <v>101</v>
      </c>
      <c r="C466" s="80"/>
      <c r="D466" s="53" t="s">
        <v>75</v>
      </c>
      <c r="E466" s="53" t="s">
        <v>78</v>
      </c>
      <c r="F466" s="79" t="s">
        <v>325</v>
      </c>
      <c r="G466" s="53" t="s">
        <v>116</v>
      </c>
      <c r="H466" s="53">
        <v>2</v>
      </c>
      <c r="I466" s="111">
        <v>11.5</v>
      </c>
      <c r="J466" s="110">
        <v>8.5</v>
      </c>
      <c r="K466" s="110">
        <f t="shared" si="22"/>
        <v>73.91304347826086</v>
      </c>
      <c r="L466" s="110">
        <f t="shared" si="23"/>
        <v>3</v>
      </c>
    </row>
    <row r="467" spans="2:12" ht="25.5">
      <c r="B467" s="55" t="s">
        <v>315</v>
      </c>
      <c r="C467" s="80"/>
      <c r="D467" s="53" t="s">
        <v>75</v>
      </c>
      <c r="E467" s="53" t="s">
        <v>78</v>
      </c>
      <c r="F467" s="53" t="s">
        <v>316</v>
      </c>
      <c r="G467" s="53"/>
      <c r="H467" s="53"/>
      <c r="I467" s="110">
        <v>1189.5</v>
      </c>
      <c r="J467" s="110">
        <f>J468</f>
        <v>0</v>
      </c>
      <c r="K467" s="110">
        <f t="shared" si="20"/>
        <v>0</v>
      </c>
      <c r="L467" s="110">
        <f t="shared" si="21"/>
        <v>1189.5</v>
      </c>
    </row>
    <row r="468" spans="2:12" ht="25.5">
      <c r="B468" s="55" t="s">
        <v>317</v>
      </c>
      <c r="C468" s="80"/>
      <c r="D468" s="53" t="s">
        <v>75</v>
      </c>
      <c r="E468" s="53" t="s">
        <v>78</v>
      </c>
      <c r="F468" s="53" t="s">
        <v>318</v>
      </c>
      <c r="G468" s="52"/>
      <c r="H468" s="53"/>
      <c r="I468" s="110">
        <v>1189.5</v>
      </c>
      <c r="J468" s="110">
        <f>J469+J472+J475</f>
        <v>0</v>
      </c>
      <c r="K468" s="110">
        <f t="shared" si="20"/>
        <v>0</v>
      </c>
      <c r="L468" s="110">
        <f t="shared" si="21"/>
        <v>1189.5</v>
      </c>
    </row>
    <row r="469" spans="2:12" ht="12.75">
      <c r="B469" s="59" t="s">
        <v>113</v>
      </c>
      <c r="C469" s="78"/>
      <c r="D469" s="53" t="s">
        <v>75</v>
      </c>
      <c r="E469" s="53" t="s">
        <v>78</v>
      </c>
      <c r="F469" s="53" t="s">
        <v>318</v>
      </c>
      <c r="G469" s="53" t="s">
        <v>114</v>
      </c>
      <c r="H469" s="53"/>
      <c r="I469" s="110">
        <v>21.4</v>
      </c>
      <c r="J469" s="110">
        <f>J470</f>
        <v>0</v>
      </c>
      <c r="K469" s="110">
        <f t="shared" si="20"/>
        <v>0</v>
      </c>
      <c r="L469" s="110">
        <f t="shared" si="21"/>
        <v>21.4</v>
      </c>
    </row>
    <row r="470" spans="2:12" ht="12.75">
      <c r="B470" s="59" t="s">
        <v>115</v>
      </c>
      <c r="C470" s="78"/>
      <c r="D470" s="53" t="s">
        <v>75</v>
      </c>
      <c r="E470" s="53" t="s">
        <v>78</v>
      </c>
      <c r="F470" s="53" t="s">
        <v>318</v>
      </c>
      <c r="G470" s="53" t="s">
        <v>116</v>
      </c>
      <c r="H470" s="53"/>
      <c r="I470" s="110">
        <v>21.4</v>
      </c>
      <c r="J470" s="110">
        <f>J471</f>
        <v>0</v>
      </c>
      <c r="K470" s="110">
        <f t="shared" si="20"/>
        <v>0</v>
      </c>
      <c r="L470" s="110">
        <f t="shared" si="21"/>
        <v>21.4</v>
      </c>
    </row>
    <row r="471" spans="2:12" ht="12.75">
      <c r="B471" s="55" t="s">
        <v>101</v>
      </c>
      <c r="C471" s="80"/>
      <c r="D471" s="53" t="s">
        <v>75</v>
      </c>
      <c r="E471" s="53" t="s">
        <v>78</v>
      </c>
      <c r="F471" s="53" t="s">
        <v>318</v>
      </c>
      <c r="G471" s="53" t="s">
        <v>116</v>
      </c>
      <c r="H471" s="53">
        <v>2</v>
      </c>
      <c r="I471" s="110">
        <v>21.4</v>
      </c>
      <c r="J471" s="110">
        <v>0</v>
      </c>
      <c r="K471" s="110">
        <f t="shared" si="20"/>
        <v>0</v>
      </c>
      <c r="L471" s="110">
        <f t="shared" si="21"/>
        <v>21.4</v>
      </c>
    </row>
    <row r="472" spans="2:12" ht="12.75">
      <c r="B472" s="59" t="s">
        <v>538</v>
      </c>
      <c r="C472" s="78"/>
      <c r="D472" s="53" t="s">
        <v>75</v>
      </c>
      <c r="E472" s="53" t="s">
        <v>78</v>
      </c>
      <c r="F472" s="53" t="s">
        <v>318</v>
      </c>
      <c r="G472" s="79">
        <v>300</v>
      </c>
      <c r="H472" s="53"/>
      <c r="I472" s="110">
        <v>83.7</v>
      </c>
      <c r="J472" s="110">
        <f>J473</f>
        <v>0</v>
      </c>
      <c r="K472" s="110">
        <f t="shared" si="20"/>
        <v>0</v>
      </c>
      <c r="L472" s="110">
        <f t="shared" si="21"/>
        <v>83.7</v>
      </c>
    </row>
    <row r="473" spans="2:12" ht="12.75">
      <c r="B473" s="59" t="s">
        <v>289</v>
      </c>
      <c r="C473" s="78"/>
      <c r="D473" s="53" t="s">
        <v>75</v>
      </c>
      <c r="E473" s="53" t="s">
        <v>78</v>
      </c>
      <c r="F473" s="53" t="s">
        <v>318</v>
      </c>
      <c r="G473" s="79">
        <v>320</v>
      </c>
      <c r="H473" s="53"/>
      <c r="I473" s="110">
        <v>83.7</v>
      </c>
      <c r="J473" s="110">
        <f>J474</f>
        <v>0</v>
      </c>
      <c r="K473" s="110">
        <f t="shared" si="20"/>
        <v>0</v>
      </c>
      <c r="L473" s="110">
        <f t="shared" si="21"/>
        <v>83.7</v>
      </c>
    </row>
    <row r="474" spans="2:12" ht="12.75">
      <c r="B474" s="55" t="s">
        <v>101</v>
      </c>
      <c r="C474" s="86"/>
      <c r="D474" s="53" t="s">
        <v>75</v>
      </c>
      <c r="E474" s="53" t="s">
        <v>78</v>
      </c>
      <c r="F474" s="53" t="s">
        <v>318</v>
      </c>
      <c r="G474" s="79">
        <v>320</v>
      </c>
      <c r="H474" s="53">
        <v>2</v>
      </c>
      <c r="I474" s="110">
        <v>83.7</v>
      </c>
      <c r="J474" s="110">
        <v>0</v>
      </c>
      <c r="K474" s="110">
        <f t="shared" si="20"/>
        <v>0</v>
      </c>
      <c r="L474" s="110">
        <f t="shared" si="21"/>
        <v>83.7</v>
      </c>
    </row>
    <row r="475" spans="2:12" ht="25.5">
      <c r="B475" s="55" t="s">
        <v>233</v>
      </c>
      <c r="C475" s="80"/>
      <c r="D475" s="53" t="s">
        <v>75</v>
      </c>
      <c r="E475" s="53" t="s">
        <v>78</v>
      </c>
      <c r="F475" s="53" t="s">
        <v>318</v>
      </c>
      <c r="G475" s="53" t="s">
        <v>234</v>
      </c>
      <c r="H475" s="53"/>
      <c r="I475" s="110">
        <v>1084.4</v>
      </c>
      <c r="J475" s="110">
        <f>J476</f>
        <v>0</v>
      </c>
      <c r="K475" s="110">
        <f t="shared" si="20"/>
        <v>0</v>
      </c>
      <c r="L475" s="110">
        <f t="shared" si="21"/>
        <v>1084.4</v>
      </c>
    </row>
    <row r="476" spans="2:12" ht="25.5">
      <c r="B476" s="55" t="s">
        <v>424</v>
      </c>
      <c r="C476" s="80"/>
      <c r="D476" s="53" t="s">
        <v>75</v>
      </c>
      <c r="E476" s="53" t="s">
        <v>78</v>
      </c>
      <c r="F476" s="53" t="s">
        <v>318</v>
      </c>
      <c r="G476" s="53" t="s">
        <v>423</v>
      </c>
      <c r="H476" s="53"/>
      <c r="I476" s="110">
        <v>1084.4</v>
      </c>
      <c r="J476" s="110">
        <f>J477</f>
        <v>0</v>
      </c>
      <c r="K476" s="110">
        <f t="shared" si="20"/>
        <v>0</v>
      </c>
      <c r="L476" s="110">
        <f t="shared" si="21"/>
        <v>1084.4</v>
      </c>
    </row>
    <row r="477" spans="2:12" ht="12.75">
      <c r="B477" s="55" t="s">
        <v>101</v>
      </c>
      <c r="C477" s="86"/>
      <c r="D477" s="53" t="s">
        <v>75</v>
      </c>
      <c r="E477" s="53" t="s">
        <v>78</v>
      </c>
      <c r="F477" s="53" t="s">
        <v>318</v>
      </c>
      <c r="G477" s="53" t="s">
        <v>423</v>
      </c>
      <c r="H477" s="53">
        <v>2</v>
      </c>
      <c r="I477" s="110">
        <v>1084.4</v>
      </c>
      <c r="J477" s="110">
        <v>0</v>
      </c>
      <c r="K477" s="110">
        <f t="shared" si="20"/>
        <v>0</v>
      </c>
      <c r="L477" s="110">
        <f t="shared" si="21"/>
        <v>1084.4</v>
      </c>
    </row>
    <row r="478" spans="2:12" ht="25.5">
      <c r="B478" s="54" t="s">
        <v>398</v>
      </c>
      <c r="C478" s="86"/>
      <c r="D478" s="53" t="s">
        <v>75</v>
      </c>
      <c r="E478" s="53" t="s">
        <v>78</v>
      </c>
      <c r="F478" s="94" t="s">
        <v>534</v>
      </c>
      <c r="G478" s="53"/>
      <c r="H478" s="53"/>
      <c r="I478" s="110">
        <v>60</v>
      </c>
      <c r="J478" s="110">
        <f>J479</f>
        <v>0</v>
      </c>
      <c r="K478" s="110">
        <f aca="true" t="shared" si="24" ref="K478:K525">J478/I478*100</f>
        <v>0</v>
      </c>
      <c r="L478" s="110">
        <f aca="true" t="shared" si="25" ref="L478:L525">I478-J478</f>
        <v>60</v>
      </c>
    </row>
    <row r="479" spans="2:12" ht="38.25">
      <c r="B479" s="54" t="s">
        <v>532</v>
      </c>
      <c r="C479" s="87"/>
      <c r="D479" s="53" t="s">
        <v>75</v>
      </c>
      <c r="E479" s="53" t="s">
        <v>78</v>
      </c>
      <c r="F479" s="94" t="s">
        <v>531</v>
      </c>
      <c r="G479" s="53"/>
      <c r="H479" s="53"/>
      <c r="I479" s="110">
        <v>60</v>
      </c>
      <c r="J479" s="110">
        <f>J480</f>
        <v>0</v>
      </c>
      <c r="K479" s="110">
        <f t="shared" si="24"/>
        <v>0</v>
      </c>
      <c r="L479" s="110">
        <f t="shared" si="25"/>
        <v>60</v>
      </c>
    </row>
    <row r="480" spans="2:12" ht="25.5">
      <c r="B480" s="55" t="s">
        <v>233</v>
      </c>
      <c r="C480" s="87"/>
      <c r="D480" s="53" t="s">
        <v>75</v>
      </c>
      <c r="E480" s="53" t="s">
        <v>78</v>
      </c>
      <c r="F480" s="94" t="s">
        <v>531</v>
      </c>
      <c r="G480" s="53" t="s">
        <v>234</v>
      </c>
      <c r="H480" s="53"/>
      <c r="I480" s="110">
        <v>60</v>
      </c>
      <c r="J480" s="110">
        <f>J481</f>
        <v>0</v>
      </c>
      <c r="K480" s="110">
        <f t="shared" si="24"/>
        <v>0</v>
      </c>
      <c r="L480" s="110">
        <f t="shared" si="25"/>
        <v>60</v>
      </c>
    </row>
    <row r="481" spans="2:12" ht="25.5">
      <c r="B481" s="55" t="s">
        <v>424</v>
      </c>
      <c r="C481" s="87"/>
      <c r="D481" s="53" t="s">
        <v>75</v>
      </c>
      <c r="E481" s="53" t="s">
        <v>78</v>
      </c>
      <c r="F481" s="94" t="s">
        <v>531</v>
      </c>
      <c r="G481" s="53" t="s">
        <v>423</v>
      </c>
      <c r="H481" s="53"/>
      <c r="I481" s="110">
        <v>60</v>
      </c>
      <c r="J481" s="110">
        <f>J482</f>
        <v>0</v>
      </c>
      <c r="K481" s="110">
        <f t="shared" si="24"/>
        <v>0</v>
      </c>
      <c r="L481" s="110">
        <f t="shared" si="25"/>
        <v>60</v>
      </c>
    </row>
    <row r="482" spans="2:12" ht="12.75">
      <c r="B482" s="55" t="s">
        <v>101</v>
      </c>
      <c r="C482" s="87"/>
      <c r="D482" s="53" t="s">
        <v>75</v>
      </c>
      <c r="E482" s="53" t="s">
        <v>78</v>
      </c>
      <c r="F482" s="94" t="s">
        <v>531</v>
      </c>
      <c r="G482" s="53" t="s">
        <v>423</v>
      </c>
      <c r="H482" s="53">
        <v>2</v>
      </c>
      <c r="I482" s="110">
        <v>60</v>
      </c>
      <c r="J482" s="110">
        <v>0</v>
      </c>
      <c r="K482" s="110">
        <f t="shared" si="24"/>
        <v>0</v>
      </c>
      <c r="L482" s="110">
        <f t="shared" si="25"/>
        <v>60</v>
      </c>
    </row>
    <row r="483" spans="2:12" ht="12.75">
      <c r="B483" s="90" t="s">
        <v>465</v>
      </c>
      <c r="C483" s="91"/>
      <c r="D483" s="53" t="s">
        <v>75</v>
      </c>
      <c r="E483" s="53" t="s">
        <v>79</v>
      </c>
      <c r="F483" s="53"/>
      <c r="G483" s="53"/>
      <c r="H483" s="53"/>
      <c r="I483" s="110">
        <v>996.4</v>
      </c>
      <c r="J483" s="110">
        <f>J484</f>
        <v>229.5</v>
      </c>
      <c r="K483" s="110">
        <f t="shared" si="24"/>
        <v>23.032918506623844</v>
      </c>
      <c r="L483" s="110">
        <f t="shared" si="25"/>
        <v>766.9</v>
      </c>
    </row>
    <row r="484" spans="2:12" ht="12.75">
      <c r="B484" s="59" t="s">
        <v>103</v>
      </c>
      <c r="C484" s="81"/>
      <c r="D484" s="53" t="s">
        <v>75</v>
      </c>
      <c r="E484" s="53" t="s">
        <v>79</v>
      </c>
      <c r="F484" s="53" t="s">
        <v>104</v>
      </c>
      <c r="G484" s="53"/>
      <c r="H484" s="53"/>
      <c r="I484" s="110">
        <v>996.4</v>
      </c>
      <c r="J484" s="110">
        <f>J485</f>
        <v>229.5</v>
      </c>
      <c r="K484" s="110">
        <f t="shared" si="24"/>
        <v>23.032918506623844</v>
      </c>
      <c r="L484" s="110">
        <f t="shared" si="25"/>
        <v>766.9</v>
      </c>
    </row>
    <row r="485" spans="2:12" ht="38.25">
      <c r="B485" s="55" t="s">
        <v>142</v>
      </c>
      <c r="C485" s="80"/>
      <c r="D485" s="53" t="s">
        <v>75</v>
      </c>
      <c r="E485" s="53" t="s">
        <v>79</v>
      </c>
      <c r="F485" s="53" t="s">
        <v>326</v>
      </c>
      <c r="G485" s="53"/>
      <c r="H485" s="53"/>
      <c r="I485" s="110">
        <v>996.4</v>
      </c>
      <c r="J485" s="110">
        <f>J486+J489+J492</f>
        <v>229.5</v>
      </c>
      <c r="K485" s="110">
        <f t="shared" si="24"/>
        <v>23.032918506623844</v>
      </c>
      <c r="L485" s="110">
        <f t="shared" si="25"/>
        <v>766.9</v>
      </c>
    </row>
    <row r="486" spans="2:12" ht="38.25">
      <c r="B486" s="55" t="s">
        <v>106</v>
      </c>
      <c r="C486" s="80"/>
      <c r="D486" s="53" t="s">
        <v>75</v>
      </c>
      <c r="E486" s="53" t="s">
        <v>79</v>
      </c>
      <c r="F486" s="53" t="s">
        <v>326</v>
      </c>
      <c r="G486" s="53" t="s">
        <v>373</v>
      </c>
      <c r="H486" s="53"/>
      <c r="I486" s="110">
        <v>794.2</v>
      </c>
      <c r="J486" s="110">
        <f>J487</f>
        <v>197.8</v>
      </c>
      <c r="K486" s="110">
        <f t="shared" si="24"/>
        <v>24.905565348778644</v>
      </c>
      <c r="L486" s="110">
        <f t="shared" si="25"/>
        <v>596.4000000000001</v>
      </c>
    </row>
    <row r="487" spans="2:12" ht="12.75">
      <c r="B487" s="55" t="s">
        <v>107</v>
      </c>
      <c r="C487" s="80"/>
      <c r="D487" s="53" t="s">
        <v>75</v>
      </c>
      <c r="E487" s="53" t="s">
        <v>79</v>
      </c>
      <c r="F487" s="53" t="s">
        <v>326</v>
      </c>
      <c r="G487" s="53" t="s">
        <v>108</v>
      </c>
      <c r="H487" s="53"/>
      <c r="I487" s="110">
        <v>794.2</v>
      </c>
      <c r="J487" s="110">
        <f>J488</f>
        <v>197.8</v>
      </c>
      <c r="K487" s="110">
        <f t="shared" si="24"/>
        <v>24.905565348778644</v>
      </c>
      <c r="L487" s="110">
        <f t="shared" si="25"/>
        <v>596.4000000000001</v>
      </c>
    </row>
    <row r="488" spans="2:12" ht="12.75">
      <c r="B488" s="55" t="s">
        <v>101</v>
      </c>
      <c r="C488" s="80"/>
      <c r="D488" s="53" t="s">
        <v>75</v>
      </c>
      <c r="E488" s="53" t="s">
        <v>79</v>
      </c>
      <c r="F488" s="53" t="s">
        <v>326</v>
      </c>
      <c r="G488" s="53" t="s">
        <v>108</v>
      </c>
      <c r="H488" s="53">
        <v>2</v>
      </c>
      <c r="I488" s="111">
        <v>794.2</v>
      </c>
      <c r="J488" s="110">
        <v>197.8</v>
      </c>
      <c r="K488" s="110">
        <f t="shared" si="24"/>
        <v>24.905565348778644</v>
      </c>
      <c r="L488" s="110">
        <f t="shared" si="25"/>
        <v>596.4000000000001</v>
      </c>
    </row>
    <row r="489" spans="2:12" ht="12.75">
      <c r="B489" s="59" t="s">
        <v>113</v>
      </c>
      <c r="C489" s="78"/>
      <c r="D489" s="53" t="s">
        <v>75</v>
      </c>
      <c r="E489" s="53" t="s">
        <v>79</v>
      </c>
      <c r="F489" s="53" t="s">
        <v>326</v>
      </c>
      <c r="G489" s="53" t="s">
        <v>114</v>
      </c>
      <c r="H489" s="53"/>
      <c r="I489" s="111">
        <v>200.8</v>
      </c>
      <c r="J489" s="110">
        <f>J490</f>
        <v>31.7</v>
      </c>
      <c r="K489" s="110">
        <f t="shared" si="24"/>
        <v>15.786852589641434</v>
      </c>
      <c r="L489" s="110">
        <f t="shared" si="25"/>
        <v>169.10000000000002</v>
      </c>
    </row>
    <row r="490" spans="2:12" ht="12.75">
      <c r="B490" s="59" t="s">
        <v>115</v>
      </c>
      <c r="C490" s="78"/>
      <c r="D490" s="53" t="s">
        <v>75</v>
      </c>
      <c r="E490" s="53" t="s">
        <v>79</v>
      </c>
      <c r="F490" s="53" t="s">
        <v>326</v>
      </c>
      <c r="G490" s="53" t="s">
        <v>116</v>
      </c>
      <c r="H490" s="53"/>
      <c r="I490" s="111">
        <v>200.8</v>
      </c>
      <c r="J490" s="110">
        <f>J491</f>
        <v>31.7</v>
      </c>
      <c r="K490" s="110">
        <f t="shared" si="24"/>
        <v>15.786852589641434</v>
      </c>
      <c r="L490" s="110">
        <f t="shared" si="25"/>
        <v>169.10000000000002</v>
      </c>
    </row>
    <row r="491" spans="2:12" ht="12.75">
      <c r="B491" s="55" t="s">
        <v>101</v>
      </c>
      <c r="C491" s="80"/>
      <c r="D491" s="53" t="s">
        <v>75</v>
      </c>
      <c r="E491" s="53" t="s">
        <v>79</v>
      </c>
      <c r="F491" s="53" t="s">
        <v>326</v>
      </c>
      <c r="G491" s="53" t="s">
        <v>116</v>
      </c>
      <c r="H491" s="53">
        <v>2</v>
      </c>
      <c r="I491" s="111">
        <v>200.8</v>
      </c>
      <c r="J491" s="110">
        <v>31.7</v>
      </c>
      <c r="K491" s="110">
        <f t="shared" si="24"/>
        <v>15.786852589641434</v>
      </c>
      <c r="L491" s="110">
        <f t="shared" si="25"/>
        <v>169.10000000000002</v>
      </c>
    </row>
    <row r="492" spans="2:12" ht="12.75">
      <c r="B492" s="59" t="s">
        <v>118</v>
      </c>
      <c r="C492" s="78"/>
      <c r="D492" s="53" t="s">
        <v>75</v>
      </c>
      <c r="E492" s="53" t="s">
        <v>79</v>
      </c>
      <c r="F492" s="53" t="s">
        <v>326</v>
      </c>
      <c r="G492" s="53" t="s">
        <v>186</v>
      </c>
      <c r="H492" s="53"/>
      <c r="I492" s="111">
        <v>1.4</v>
      </c>
      <c r="J492" s="110">
        <f>J493</f>
        <v>0</v>
      </c>
      <c r="K492" s="110">
        <f t="shared" si="24"/>
        <v>0</v>
      </c>
      <c r="L492" s="110">
        <f t="shared" si="25"/>
        <v>1.4</v>
      </c>
    </row>
    <row r="493" spans="2:12" ht="12.75">
      <c r="B493" s="59" t="s">
        <v>119</v>
      </c>
      <c r="C493" s="78"/>
      <c r="D493" s="53" t="s">
        <v>75</v>
      </c>
      <c r="E493" s="53" t="s">
        <v>79</v>
      </c>
      <c r="F493" s="53" t="s">
        <v>326</v>
      </c>
      <c r="G493" s="53" t="s">
        <v>120</v>
      </c>
      <c r="H493" s="53"/>
      <c r="I493" s="111">
        <v>1.4</v>
      </c>
      <c r="J493" s="110">
        <f>J494</f>
        <v>0</v>
      </c>
      <c r="K493" s="110">
        <f t="shared" si="24"/>
        <v>0</v>
      </c>
      <c r="L493" s="110">
        <f t="shared" si="25"/>
        <v>1.4</v>
      </c>
    </row>
    <row r="494" spans="2:12" ht="12.75">
      <c r="B494" s="55" t="s">
        <v>101</v>
      </c>
      <c r="C494" s="80"/>
      <c r="D494" s="53" t="s">
        <v>75</v>
      </c>
      <c r="E494" s="53" t="s">
        <v>79</v>
      </c>
      <c r="F494" s="53" t="s">
        <v>326</v>
      </c>
      <c r="G494" s="53" t="s">
        <v>120</v>
      </c>
      <c r="H494" s="53">
        <v>2</v>
      </c>
      <c r="I494" s="111">
        <v>1.4</v>
      </c>
      <c r="J494" s="110">
        <v>0</v>
      </c>
      <c r="K494" s="110">
        <f t="shared" si="24"/>
        <v>0</v>
      </c>
      <c r="L494" s="110">
        <f t="shared" si="25"/>
        <v>1.4</v>
      </c>
    </row>
    <row r="495" spans="2:12" ht="12.75">
      <c r="B495" s="55" t="s">
        <v>469</v>
      </c>
      <c r="C495" s="80"/>
      <c r="D495" s="53" t="s">
        <v>82</v>
      </c>
      <c r="E495" s="53"/>
      <c r="F495" s="73"/>
      <c r="G495" s="53"/>
      <c r="H495" s="53"/>
      <c r="I495" s="111">
        <v>6305.6</v>
      </c>
      <c r="J495" s="110">
        <f>J496+J520+J548</f>
        <v>925.6999999999998</v>
      </c>
      <c r="K495" s="110">
        <f t="shared" si="24"/>
        <v>14.680601370210603</v>
      </c>
      <c r="L495" s="110">
        <f t="shared" si="25"/>
        <v>5379.900000000001</v>
      </c>
    </row>
    <row r="496" spans="2:12" ht="12.75">
      <c r="B496" s="55" t="s">
        <v>470</v>
      </c>
      <c r="C496" s="80"/>
      <c r="D496" s="53" t="s">
        <v>82</v>
      </c>
      <c r="E496" s="53" t="s">
        <v>84</v>
      </c>
      <c r="F496" s="53"/>
      <c r="G496" s="53"/>
      <c r="H496" s="53"/>
      <c r="I496" s="111">
        <v>482.9</v>
      </c>
      <c r="J496" s="110">
        <f>J497+J502+J514</f>
        <v>11.9</v>
      </c>
      <c r="K496" s="110">
        <f t="shared" si="24"/>
        <v>2.464278318492442</v>
      </c>
      <c r="L496" s="110">
        <f t="shared" si="25"/>
        <v>471</v>
      </c>
    </row>
    <row r="497" spans="2:12" ht="12.75">
      <c r="B497" s="59" t="s">
        <v>103</v>
      </c>
      <c r="C497" s="81"/>
      <c r="D497" s="53" t="s">
        <v>82</v>
      </c>
      <c r="E497" s="53" t="s">
        <v>84</v>
      </c>
      <c r="F497" s="79" t="s">
        <v>104</v>
      </c>
      <c r="G497" s="53"/>
      <c r="H497" s="53"/>
      <c r="I497" s="111">
        <v>56.4</v>
      </c>
      <c r="J497" s="110">
        <f>J498</f>
        <v>11.9</v>
      </c>
      <c r="K497" s="110">
        <f t="shared" si="24"/>
        <v>21.099290780141843</v>
      </c>
      <c r="L497" s="110">
        <f t="shared" si="25"/>
        <v>44.5</v>
      </c>
    </row>
    <row r="498" spans="2:12" ht="12.75">
      <c r="B498" s="55" t="s">
        <v>400</v>
      </c>
      <c r="C498" s="80"/>
      <c r="D498" s="53" t="s">
        <v>82</v>
      </c>
      <c r="E498" s="53" t="s">
        <v>84</v>
      </c>
      <c r="F498" s="79" t="s">
        <v>359</v>
      </c>
      <c r="G498" s="53"/>
      <c r="H498" s="53"/>
      <c r="I498" s="111">
        <v>56.4</v>
      </c>
      <c r="J498" s="110">
        <f>J499</f>
        <v>11.9</v>
      </c>
      <c r="K498" s="110">
        <f t="shared" si="24"/>
        <v>21.099290780141843</v>
      </c>
      <c r="L498" s="110">
        <f t="shared" si="25"/>
        <v>44.5</v>
      </c>
    </row>
    <row r="499" spans="2:12" ht="25.5">
      <c r="B499" s="55" t="s">
        <v>233</v>
      </c>
      <c r="C499" s="80"/>
      <c r="D499" s="53" t="s">
        <v>82</v>
      </c>
      <c r="E499" s="53" t="s">
        <v>84</v>
      </c>
      <c r="F499" s="79" t="s">
        <v>359</v>
      </c>
      <c r="G499" s="53" t="s">
        <v>234</v>
      </c>
      <c r="H499" s="53"/>
      <c r="I499" s="111">
        <v>56.4</v>
      </c>
      <c r="J499" s="110">
        <f>J500</f>
        <v>11.9</v>
      </c>
      <c r="K499" s="110">
        <f t="shared" si="24"/>
        <v>21.099290780141843</v>
      </c>
      <c r="L499" s="110">
        <f t="shared" si="25"/>
        <v>44.5</v>
      </c>
    </row>
    <row r="500" spans="2:12" ht="12.75">
      <c r="B500" s="55" t="s">
        <v>127</v>
      </c>
      <c r="C500" s="80"/>
      <c r="D500" s="53" t="s">
        <v>82</v>
      </c>
      <c r="E500" s="53" t="s">
        <v>84</v>
      </c>
      <c r="F500" s="79" t="s">
        <v>359</v>
      </c>
      <c r="G500" s="28">
        <v>612</v>
      </c>
      <c r="H500" s="53"/>
      <c r="I500" s="111">
        <v>56.4</v>
      </c>
      <c r="J500" s="110">
        <f>J501</f>
        <v>11.9</v>
      </c>
      <c r="K500" s="110">
        <f t="shared" si="24"/>
        <v>21.099290780141843</v>
      </c>
      <c r="L500" s="110">
        <f t="shared" si="25"/>
        <v>44.5</v>
      </c>
    </row>
    <row r="501" spans="2:12" ht="12.75">
      <c r="B501" s="55" t="s">
        <v>101</v>
      </c>
      <c r="C501" s="86"/>
      <c r="D501" s="53" t="s">
        <v>82</v>
      </c>
      <c r="E501" s="53" t="s">
        <v>84</v>
      </c>
      <c r="F501" s="79" t="s">
        <v>359</v>
      </c>
      <c r="G501" s="28">
        <v>612</v>
      </c>
      <c r="H501" s="53">
        <v>2</v>
      </c>
      <c r="I501" s="111">
        <v>56.4</v>
      </c>
      <c r="J501" s="110">
        <v>11.9</v>
      </c>
      <c r="K501" s="110">
        <f t="shared" si="24"/>
        <v>21.099290780141843</v>
      </c>
      <c r="L501" s="110">
        <f t="shared" si="25"/>
        <v>44.5</v>
      </c>
    </row>
    <row r="502" spans="2:12" ht="25.5">
      <c r="B502" s="55" t="s">
        <v>45</v>
      </c>
      <c r="C502" s="80"/>
      <c r="D502" s="53" t="s">
        <v>82</v>
      </c>
      <c r="E502" s="53" t="s">
        <v>84</v>
      </c>
      <c r="F502" s="79" t="s">
        <v>319</v>
      </c>
      <c r="G502" s="53"/>
      <c r="H502" s="53"/>
      <c r="I502" s="111">
        <v>115.5</v>
      </c>
      <c r="J502" s="110">
        <f>J503</f>
        <v>0</v>
      </c>
      <c r="K502" s="110">
        <f t="shared" si="24"/>
        <v>0</v>
      </c>
      <c r="L502" s="110">
        <f t="shared" si="25"/>
        <v>115.5</v>
      </c>
    </row>
    <row r="503" spans="2:12" ht="25.5">
      <c r="B503" s="55" t="s">
        <v>4</v>
      </c>
      <c r="C503" s="80"/>
      <c r="D503" s="53" t="s">
        <v>82</v>
      </c>
      <c r="E503" s="53" t="s">
        <v>84</v>
      </c>
      <c r="F503" s="79" t="s">
        <v>360</v>
      </c>
      <c r="G503" s="53"/>
      <c r="H503" s="53"/>
      <c r="I503" s="111">
        <v>115.5</v>
      </c>
      <c r="J503" s="110">
        <f>J504</f>
        <v>0</v>
      </c>
      <c r="K503" s="110">
        <f t="shared" si="24"/>
        <v>0</v>
      </c>
      <c r="L503" s="110">
        <f t="shared" si="25"/>
        <v>115.5</v>
      </c>
    </row>
    <row r="504" spans="2:12" ht="38.25">
      <c r="B504" s="55" t="s">
        <v>5</v>
      </c>
      <c r="C504" s="80"/>
      <c r="D504" s="53" t="s">
        <v>82</v>
      </c>
      <c r="E504" s="53" t="s">
        <v>84</v>
      </c>
      <c r="F504" s="79" t="s">
        <v>361</v>
      </c>
      <c r="G504" s="28"/>
      <c r="H504" s="53"/>
      <c r="I504" s="111">
        <v>115.5</v>
      </c>
      <c r="J504" s="110">
        <f>J505+J508+J511</f>
        <v>0</v>
      </c>
      <c r="K504" s="110">
        <f t="shared" si="24"/>
        <v>0</v>
      </c>
      <c r="L504" s="110">
        <f t="shared" si="25"/>
        <v>115.5</v>
      </c>
    </row>
    <row r="505" spans="2:12" ht="12.75">
      <c r="B505" s="59" t="s">
        <v>113</v>
      </c>
      <c r="C505" s="78"/>
      <c r="D505" s="53" t="s">
        <v>82</v>
      </c>
      <c r="E505" s="53" t="s">
        <v>84</v>
      </c>
      <c r="F505" s="79" t="s">
        <v>361</v>
      </c>
      <c r="G505" s="53" t="s">
        <v>114</v>
      </c>
      <c r="H505" s="53"/>
      <c r="I505" s="111">
        <v>38.5</v>
      </c>
      <c r="J505" s="110">
        <f>J506</f>
        <v>0</v>
      </c>
      <c r="K505" s="110">
        <f t="shared" si="24"/>
        <v>0</v>
      </c>
      <c r="L505" s="110">
        <f t="shared" si="25"/>
        <v>38.5</v>
      </c>
    </row>
    <row r="506" spans="2:12" ht="12.75">
      <c r="B506" s="59" t="s">
        <v>115</v>
      </c>
      <c r="C506" s="78"/>
      <c r="D506" s="53" t="s">
        <v>82</v>
      </c>
      <c r="E506" s="53" t="s">
        <v>84</v>
      </c>
      <c r="F506" s="79" t="s">
        <v>361</v>
      </c>
      <c r="G506" s="53" t="s">
        <v>116</v>
      </c>
      <c r="H506" s="53"/>
      <c r="I506" s="111">
        <v>38.5</v>
      </c>
      <c r="J506" s="110">
        <f>J507</f>
        <v>0</v>
      </c>
      <c r="K506" s="110">
        <f t="shared" si="24"/>
        <v>0</v>
      </c>
      <c r="L506" s="110">
        <f t="shared" si="25"/>
        <v>38.5</v>
      </c>
    </row>
    <row r="507" spans="2:12" ht="12.75">
      <c r="B507" s="55" t="s">
        <v>101</v>
      </c>
      <c r="C507" s="53"/>
      <c r="D507" s="53" t="s">
        <v>82</v>
      </c>
      <c r="E507" s="53" t="s">
        <v>84</v>
      </c>
      <c r="F507" s="79" t="s">
        <v>361</v>
      </c>
      <c r="G507" s="53" t="s">
        <v>116</v>
      </c>
      <c r="H507" s="53">
        <v>2</v>
      </c>
      <c r="I507" s="111">
        <v>38.5</v>
      </c>
      <c r="J507" s="110">
        <v>0</v>
      </c>
      <c r="K507" s="110">
        <f t="shared" si="24"/>
        <v>0</v>
      </c>
      <c r="L507" s="110">
        <f t="shared" si="25"/>
        <v>38.5</v>
      </c>
    </row>
    <row r="508" spans="2:12" ht="12.75">
      <c r="B508" s="55" t="s">
        <v>538</v>
      </c>
      <c r="C508" s="53"/>
      <c r="D508" s="53" t="s">
        <v>82</v>
      </c>
      <c r="E508" s="53" t="s">
        <v>84</v>
      </c>
      <c r="F508" s="79" t="s">
        <v>361</v>
      </c>
      <c r="G508" s="53" t="s">
        <v>358</v>
      </c>
      <c r="H508" s="53"/>
      <c r="I508" s="111">
        <v>47</v>
      </c>
      <c r="J508" s="110">
        <f>J509</f>
        <v>0</v>
      </c>
      <c r="K508" s="110">
        <f t="shared" si="24"/>
        <v>0</v>
      </c>
      <c r="L508" s="110">
        <f t="shared" si="25"/>
        <v>47</v>
      </c>
    </row>
    <row r="509" spans="2:12" ht="12.75">
      <c r="B509" s="55" t="s">
        <v>289</v>
      </c>
      <c r="C509" s="53"/>
      <c r="D509" s="53" t="s">
        <v>82</v>
      </c>
      <c r="E509" s="53" t="s">
        <v>84</v>
      </c>
      <c r="F509" s="79" t="s">
        <v>361</v>
      </c>
      <c r="G509" s="53" t="s">
        <v>288</v>
      </c>
      <c r="H509" s="53"/>
      <c r="I509" s="111">
        <v>47</v>
      </c>
      <c r="J509" s="110">
        <f>J510</f>
        <v>0</v>
      </c>
      <c r="K509" s="110">
        <f t="shared" si="24"/>
        <v>0</v>
      </c>
      <c r="L509" s="110">
        <f t="shared" si="25"/>
        <v>47</v>
      </c>
    </row>
    <row r="510" spans="2:12" ht="12.75">
      <c r="B510" s="55" t="s">
        <v>101</v>
      </c>
      <c r="C510" s="53"/>
      <c r="D510" s="53" t="s">
        <v>82</v>
      </c>
      <c r="E510" s="53" t="s">
        <v>84</v>
      </c>
      <c r="F510" s="79" t="s">
        <v>361</v>
      </c>
      <c r="G510" s="53" t="s">
        <v>288</v>
      </c>
      <c r="H510" s="53">
        <v>2</v>
      </c>
      <c r="I510" s="111">
        <v>47</v>
      </c>
      <c r="J510" s="110">
        <v>0</v>
      </c>
      <c r="K510" s="110">
        <f t="shared" si="24"/>
        <v>0</v>
      </c>
      <c r="L510" s="110">
        <f t="shared" si="25"/>
        <v>47</v>
      </c>
    </row>
    <row r="511" spans="2:12" ht="25.5">
      <c r="B511" s="55" t="s">
        <v>233</v>
      </c>
      <c r="C511" s="53"/>
      <c r="D511" s="53" t="s">
        <v>82</v>
      </c>
      <c r="E511" s="53" t="s">
        <v>84</v>
      </c>
      <c r="F511" s="79" t="s">
        <v>361</v>
      </c>
      <c r="G511" s="53" t="s">
        <v>234</v>
      </c>
      <c r="H511" s="53"/>
      <c r="I511" s="111">
        <v>30</v>
      </c>
      <c r="J511" s="110">
        <f>J512</f>
        <v>0</v>
      </c>
      <c r="K511" s="110">
        <f t="shared" si="24"/>
        <v>0</v>
      </c>
      <c r="L511" s="110">
        <f t="shared" si="25"/>
        <v>30</v>
      </c>
    </row>
    <row r="512" spans="2:12" ht="12.75">
      <c r="B512" s="55" t="s">
        <v>127</v>
      </c>
      <c r="C512" s="53"/>
      <c r="D512" s="53" t="s">
        <v>82</v>
      </c>
      <c r="E512" s="53" t="s">
        <v>84</v>
      </c>
      <c r="F512" s="79" t="s">
        <v>361</v>
      </c>
      <c r="G512" s="53" t="s">
        <v>128</v>
      </c>
      <c r="H512" s="53"/>
      <c r="I512" s="111">
        <v>30</v>
      </c>
      <c r="J512" s="110">
        <f>J513</f>
        <v>0</v>
      </c>
      <c r="K512" s="110">
        <f t="shared" si="24"/>
        <v>0</v>
      </c>
      <c r="L512" s="110">
        <f t="shared" si="25"/>
        <v>30</v>
      </c>
    </row>
    <row r="513" spans="2:12" ht="12.75">
      <c r="B513" s="55" t="s">
        <v>101</v>
      </c>
      <c r="C513" s="53"/>
      <c r="D513" s="53" t="s">
        <v>82</v>
      </c>
      <c r="E513" s="53" t="s">
        <v>84</v>
      </c>
      <c r="F513" s="79" t="s">
        <v>361</v>
      </c>
      <c r="G513" s="53" t="s">
        <v>128</v>
      </c>
      <c r="H513" s="53">
        <v>2</v>
      </c>
      <c r="I513" s="111">
        <v>30</v>
      </c>
      <c r="J513" s="110">
        <v>0</v>
      </c>
      <c r="K513" s="110">
        <f t="shared" si="24"/>
        <v>0</v>
      </c>
      <c r="L513" s="110">
        <f t="shared" si="25"/>
        <v>30</v>
      </c>
    </row>
    <row r="514" spans="2:12" ht="25.5">
      <c r="B514" s="55" t="s">
        <v>41</v>
      </c>
      <c r="C514" s="80"/>
      <c r="D514" s="53" t="s">
        <v>82</v>
      </c>
      <c r="E514" s="53" t="s">
        <v>84</v>
      </c>
      <c r="F514" s="79" t="s">
        <v>415</v>
      </c>
      <c r="G514" s="53"/>
      <c r="H514" s="53"/>
      <c r="I514" s="111">
        <v>311</v>
      </c>
      <c r="J514" s="110">
        <f>J515</f>
        <v>0</v>
      </c>
      <c r="K514" s="110">
        <f t="shared" si="24"/>
        <v>0</v>
      </c>
      <c r="L514" s="110">
        <f t="shared" si="25"/>
        <v>311</v>
      </c>
    </row>
    <row r="515" spans="2:12" ht="25.5">
      <c r="B515" s="55" t="s">
        <v>42</v>
      </c>
      <c r="C515" s="80"/>
      <c r="D515" s="53" t="s">
        <v>82</v>
      </c>
      <c r="E515" s="53" t="s">
        <v>84</v>
      </c>
      <c r="F515" s="79" t="s">
        <v>416</v>
      </c>
      <c r="G515" s="53"/>
      <c r="H515" s="53"/>
      <c r="I515" s="111">
        <v>311</v>
      </c>
      <c r="J515" s="110">
        <f>J516</f>
        <v>0</v>
      </c>
      <c r="K515" s="110">
        <f t="shared" si="24"/>
        <v>0</v>
      </c>
      <c r="L515" s="110">
        <f t="shared" si="25"/>
        <v>311</v>
      </c>
    </row>
    <row r="516" spans="2:12" ht="12.75">
      <c r="B516" s="55" t="s">
        <v>538</v>
      </c>
      <c r="C516" s="80"/>
      <c r="D516" s="53" t="s">
        <v>82</v>
      </c>
      <c r="E516" s="53" t="s">
        <v>84</v>
      </c>
      <c r="F516" s="79" t="s">
        <v>416</v>
      </c>
      <c r="G516" s="53" t="s">
        <v>358</v>
      </c>
      <c r="H516" s="53"/>
      <c r="I516" s="111">
        <v>311</v>
      </c>
      <c r="J516" s="110">
        <f>J517</f>
        <v>0</v>
      </c>
      <c r="K516" s="110">
        <f t="shared" si="24"/>
        <v>0</v>
      </c>
      <c r="L516" s="110">
        <f t="shared" si="25"/>
        <v>311</v>
      </c>
    </row>
    <row r="517" spans="2:12" ht="12.75">
      <c r="B517" s="55" t="s">
        <v>289</v>
      </c>
      <c r="C517" s="80"/>
      <c r="D517" s="53" t="s">
        <v>82</v>
      </c>
      <c r="E517" s="53" t="s">
        <v>84</v>
      </c>
      <c r="F517" s="79" t="s">
        <v>416</v>
      </c>
      <c r="G517" s="53" t="s">
        <v>288</v>
      </c>
      <c r="H517" s="53"/>
      <c r="I517" s="111">
        <v>311</v>
      </c>
      <c r="J517" s="110">
        <f>J518</f>
        <v>0</v>
      </c>
      <c r="K517" s="110">
        <f t="shared" si="24"/>
        <v>0</v>
      </c>
      <c r="L517" s="110">
        <f t="shared" si="25"/>
        <v>311</v>
      </c>
    </row>
    <row r="518" spans="2:12" ht="12.75">
      <c r="B518" s="55" t="s">
        <v>285</v>
      </c>
      <c r="C518" s="53"/>
      <c r="D518" s="53" t="s">
        <v>82</v>
      </c>
      <c r="E518" s="53" t="s">
        <v>84</v>
      </c>
      <c r="F518" s="79" t="s">
        <v>416</v>
      </c>
      <c r="G518" s="53" t="s">
        <v>284</v>
      </c>
      <c r="H518" s="53"/>
      <c r="I518" s="111">
        <v>311</v>
      </c>
      <c r="J518" s="110">
        <f>J519</f>
        <v>0</v>
      </c>
      <c r="K518" s="110">
        <f t="shared" si="24"/>
        <v>0</v>
      </c>
      <c r="L518" s="110">
        <f t="shared" si="25"/>
        <v>311</v>
      </c>
    </row>
    <row r="519" spans="2:12" ht="12.75">
      <c r="B519" s="55" t="s">
        <v>101</v>
      </c>
      <c r="C519" s="53"/>
      <c r="D519" s="53" t="s">
        <v>82</v>
      </c>
      <c r="E519" s="53" t="s">
        <v>84</v>
      </c>
      <c r="F519" s="79" t="s">
        <v>416</v>
      </c>
      <c r="G519" s="53" t="s">
        <v>284</v>
      </c>
      <c r="H519" s="53">
        <v>2</v>
      </c>
      <c r="I519" s="111">
        <v>311</v>
      </c>
      <c r="J519" s="110">
        <v>0</v>
      </c>
      <c r="K519" s="110">
        <f t="shared" si="24"/>
        <v>0</v>
      </c>
      <c r="L519" s="110">
        <f t="shared" si="25"/>
        <v>311</v>
      </c>
    </row>
    <row r="520" spans="2:12" ht="12.75">
      <c r="B520" s="55" t="s">
        <v>125</v>
      </c>
      <c r="C520" s="80"/>
      <c r="D520" s="53" t="s">
        <v>82</v>
      </c>
      <c r="E520" s="53" t="s">
        <v>85</v>
      </c>
      <c r="F520" s="53"/>
      <c r="G520" s="53"/>
      <c r="H520" s="53"/>
      <c r="I520" s="111">
        <v>4911.9</v>
      </c>
      <c r="J520" s="110">
        <f>J521</f>
        <v>730.4999999999999</v>
      </c>
      <c r="K520" s="110">
        <f t="shared" si="24"/>
        <v>14.872045440664508</v>
      </c>
      <c r="L520" s="110">
        <f t="shared" si="25"/>
        <v>4181.4</v>
      </c>
    </row>
    <row r="521" spans="2:12" ht="12.75">
      <c r="B521" s="59" t="s">
        <v>103</v>
      </c>
      <c r="C521" s="81"/>
      <c r="D521" s="79">
        <v>1000</v>
      </c>
      <c r="E521" s="79">
        <v>1004</v>
      </c>
      <c r="F521" s="79" t="s">
        <v>104</v>
      </c>
      <c r="G521" s="52"/>
      <c r="H521" s="52"/>
      <c r="I521" s="110">
        <v>4911.9</v>
      </c>
      <c r="J521" s="110">
        <f>J522+J526+J530+J534+J538+J544</f>
        <v>730.4999999999999</v>
      </c>
      <c r="K521" s="110">
        <f t="shared" si="24"/>
        <v>14.872045440664508</v>
      </c>
      <c r="L521" s="110">
        <f t="shared" si="25"/>
        <v>4181.4</v>
      </c>
    </row>
    <row r="522" spans="2:12" ht="25.5">
      <c r="B522" s="59" t="s">
        <v>402</v>
      </c>
      <c r="C522" s="78"/>
      <c r="D522" s="79">
        <v>1000</v>
      </c>
      <c r="E522" s="79">
        <v>1004</v>
      </c>
      <c r="F522" s="79" t="s">
        <v>362</v>
      </c>
      <c r="G522" s="52"/>
      <c r="H522" s="52"/>
      <c r="I522" s="110">
        <v>87</v>
      </c>
      <c r="J522" s="110">
        <f>J523</f>
        <v>0</v>
      </c>
      <c r="K522" s="110">
        <f t="shared" si="24"/>
        <v>0</v>
      </c>
      <c r="L522" s="110">
        <f t="shared" si="25"/>
        <v>87</v>
      </c>
    </row>
    <row r="523" spans="2:12" ht="12.75">
      <c r="B523" s="55" t="s">
        <v>538</v>
      </c>
      <c r="C523" s="80"/>
      <c r="D523" s="79">
        <v>1000</v>
      </c>
      <c r="E523" s="79">
        <v>1004</v>
      </c>
      <c r="F523" s="79" t="s">
        <v>362</v>
      </c>
      <c r="G523" s="53" t="s">
        <v>358</v>
      </c>
      <c r="H523" s="52"/>
      <c r="I523" s="113">
        <v>87</v>
      </c>
      <c r="J523" s="110">
        <f>J524</f>
        <v>0</v>
      </c>
      <c r="K523" s="110">
        <f t="shared" si="24"/>
        <v>0</v>
      </c>
      <c r="L523" s="110">
        <f t="shared" si="25"/>
        <v>87</v>
      </c>
    </row>
    <row r="524" spans="2:12" ht="12.75">
      <c r="B524" s="55" t="s">
        <v>168</v>
      </c>
      <c r="C524" s="80"/>
      <c r="D524" s="79">
        <v>1000</v>
      </c>
      <c r="E524" s="79">
        <v>1004</v>
      </c>
      <c r="F524" s="79" t="s">
        <v>362</v>
      </c>
      <c r="G524" s="53" t="s">
        <v>130</v>
      </c>
      <c r="H524" s="53"/>
      <c r="I524" s="111">
        <v>87</v>
      </c>
      <c r="J524" s="110">
        <f>J525</f>
        <v>0</v>
      </c>
      <c r="K524" s="110">
        <f t="shared" si="24"/>
        <v>0</v>
      </c>
      <c r="L524" s="110">
        <f t="shared" si="25"/>
        <v>87</v>
      </c>
    </row>
    <row r="525" spans="2:12" ht="12.75">
      <c r="B525" s="55" t="s">
        <v>91</v>
      </c>
      <c r="C525" s="86"/>
      <c r="D525" s="79">
        <v>1000</v>
      </c>
      <c r="E525" s="79">
        <v>1004</v>
      </c>
      <c r="F525" s="79" t="s">
        <v>362</v>
      </c>
      <c r="G525" s="53" t="s">
        <v>130</v>
      </c>
      <c r="H525" s="53" t="s">
        <v>97</v>
      </c>
      <c r="I525" s="111">
        <v>87</v>
      </c>
      <c r="J525" s="110">
        <v>0</v>
      </c>
      <c r="K525" s="110">
        <f t="shared" si="24"/>
        <v>0</v>
      </c>
      <c r="L525" s="110">
        <f t="shared" si="25"/>
        <v>87</v>
      </c>
    </row>
    <row r="526" spans="2:12" ht="41.25" customHeight="1">
      <c r="B526" s="59" t="s">
        <v>403</v>
      </c>
      <c r="C526" s="78"/>
      <c r="D526" s="79">
        <v>1000</v>
      </c>
      <c r="E526" s="79">
        <v>1004</v>
      </c>
      <c r="F526" s="79" t="s">
        <v>363</v>
      </c>
      <c r="G526" s="52"/>
      <c r="H526" s="52"/>
      <c r="I526" s="110">
        <v>977.8</v>
      </c>
      <c r="J526" s="110">
        <f>J527</f>
        <v>162.3</v>
      </c>
      <c r="K526" s="110">
        <f aca="true" t="shared" si="26" ref="K526:K564">J526/I526*100</f>
        <v>16.59848639803641</v>
      </c>
      <c r="L526" s="110">
        <f aca="true" t="shared" si="27" ref="L526:L564">I526-J526</f>
        <v>815.5</v>
      </c>
    </row>
    <row r="527" spans="2:12" ht="12.75">
      <c r="B527" s="55" t="s">
        <v>538</v>
      </c>
      <c r="C527" s="80"/>
      <c r="D527" s="79">
        <v>1000</v>
      </c>
      <c r="E527" s="79">
        <v>1004</v>
      </c>
      <c r="F527" s="79" t="s">
        <v>363</v>
      </c>
      <c r="G527" s="53" t="s">
        <v>358</v>
      </c>
      <c r="H527" s="52"/>
      <c r="I527" s="113">
        <v>977.8</v>
      </c>
      <c r="J527" s="110">
        <f>J528</f>
        <v>162.3</v>
      </c>
      <c r="K527" s="110">
        <f t="shared" si="26"/>
        <v>16.59848639803641</v>
      </c>
      <c r="L527" s="110">
        <f t="shared" si="27"/>
        <v>815.5</v>
      </c>
    </row>
    <row r="528" spans="2:12" ht="12.75">
      <c r="B528" s="55" t="s">
        <v>289</v>
      </c>
      <c r="C528" s="80"/>
      <c r="D528" s="79">
        <v>1000</v>
      </c>
      <c r="E528" s="79">
        <v>1004</v>
      </c>
      <c r="F528" s="79" t="s">
        <v>363</v>
      </c>
      <c r="G528" s="53" t="s">
        <v>288</v>
      </c>
      <c r="H528" s="52"/>
      <c r="I528" s="113">
        <v>977.8</v>
      </c>
      <c r="J528" s="110">
        <f>J529</f>
        <v>162.3</v>
      </c>
      <c r="K528" s="110">
        <f t="shared" si="26"/>
        <v>16.59848639803641</v>
      </c>
      <c r="L528" s="110">
        <f t="shared" si="27"/>
        <v>815.5</v>
      </c>
    </row>
    <row r="529" spans="2:12" ht="12.75">
      <c r="B529" s="114" t="s">
        <v>90</v>
      </c>
      <c r="C529" s="241"/>
      <c r="D529" s="244">
        <v>1000</v>
      </c>
      <c r="E529" s="244">
        <v>1004</v>
      </c>
      <c r="F529" s="244" t="s">
        <v>363</v>
      </c>
      <c r="G529" s="242" t="s">
        <v>288</v>
      </c>
      <c r="H529" s="242">
        <v>3</v>
      </c>
      <c r="I529" s="248">
        <v>977.8</v>
      </c>
      <c r="J529" s="245">
        <v>162.3</v>
      </c>
      <c r="K529" s="245">
        <f t="shared" si="26"/>
        <v>16.59848639803641</v>
      </c>
      <c r="L529" s="245">
        <f t="shared" si="27"/>
        <v>815.5</v>
      </c>
    </row>
    <row r="530" spans="2:12" ht="38.25">
      <c r="B530" s="55" t="s">
        <v>279</v>
      </c>
      <c r="C530" s="86"/>
      <c r="D530" s="79">
        <v>1000</v>
      </c>
      <c r="E530" s="79">
        <v>1004</v>
      </c>
      <c r="F530" s="79" t="s">
        <v>280</v>
      </c>
      <c r="G530" s="53"/>
      <c r="H530" s="53"/>
      <c r="I530" s="111">
        <v>66.8</v>
      </c>
      <c r="J530" s="110">
        <f>J531</f>
        <v>0</v>
      </c>
      <c r="K530" s="110">
        <f t="shared" si="26"/>
        <v>0</v>
      </c>
      <c r="L530" s="110">
        <f t="shared" si="27"/>
        <v>66.8</v>
      </c>
    </row>
    <row r="531" spans="2:12" ht="25.5">
      <c r="B531" s="55" t="s">
        <v>233</v>
      </c>
      <c r="C531" s="79"/>
      <c r="D531" s="79">
        <v>1000</v>
      </c>
      <c r="E531" s="79">
        <v>1004</v>
      </c>
      <c r="F531" s="79" t="s">
        <v>280</v>
      </c>
      <c r="G531" s="53" t="s">
        <v>234</v>
      </c>
      <c r="H531" s="52"/>
      <c r="I531" s="113">
        <v>66.8</v>
      </c>
      <c r="J531" s="110">
        <f>J532</f>
        <v>0</v>
      </c>
      <c r="K531" s="110">
        <f t="shared" si="26"/>
        <v>0</v>
      </c>
      <c r="L531" s="110">
        <f t="shared" si="27"/>
        <v>66.8</v>
      </c>
    </row>
    <row r="532" spans="2:12" ht="12.75">
      <c r="B532" s="55" t="s">
        <v>127</v>
      </c>
      <c r="C532" s="79"/>
      <c r="D532" s="79">
        <v>1000</v>
      </c>
      <c r="E532" s="79">
        <v>1004</v>
      </c>
      <c r="F532" s="79" t="s">
        <v>280</v>
      </c>
      <c r="G532" s="53" t="s">
        <v>128</v>
      </c>
      <c r="H532" s="52"/>
      <c r="I532" s="113">
        <v>66.8</v>
      </c>
      <c r="J532" s="110">
        <f>J533</f>
        <v>0</v>
      </c>
      <c r="K532" s="110">
        <f t="shared" si="26"/>
        <v>0</v>
      </c>
      <c r="L532" s="110">
        <f t="shared" si="27"/>
        <v>66.8</v>
      </c>
    </row>
    <row r="533" spans="2:12" ht="12.75">
      <c r="B533" s="114" t="s">
        <v>90</v>
      </c>
      <c r="C533" s="244"/>
      <c r="D533" s="244">
        <v>1000</v>
      </c>
      <c r="E533" s="244">
        <v>1004</v>
      </c>
      <c r="F533" s="244" t="s">
        <v>280</v>
      </c>
      <c r="G533" s="242" t="s">
        <v>128</v>
      </c>
      <c r="H533" s="242">
        <v>3</v>
      </c>
      <c r="I533" s="248">
        <v>66.8</v>
      </c>
      <c r="J533" s="245">
        <v>0</v>
      </c>
      <c r="K533" s="245">
        <f t="shared" si="26"/>
        <v>0</v>
      </c>
      <c r="L533" s="245">
        <f t="shared" si="27"/>
        <v>66.8</v>
      </c>
    </row>
    <row r="534" spans="2:12" ht="63.75">
      <c r="B534" s="59" t="s">
        <v>404</v>
      </c>
      <c r="C534" s="78"/>
      <c r="D534" s="79">
        <v>1000</v>
      </c>
      <c r="E534" s="79">
        <v>1004</v>
      </c>
      <c r="F534" s="79" t="s">
        <v>364</v>
      </c>
      <c r="G534" s="52"/>
      <c r="H534" s="52"/>
      <c r="I534" s="110">
        <v>10.8</v>
      </c>
      <c r="J534" s="110">
        <f>J535</f>
        <v>0.6</v>
      </c>
      <c r="K534" s="110">
        <f t="shared" si="26"/>
        <v>5.555555555555555</v>
      </c>
      <c r="L534" s="110">
        <f t="shared" si="27"/>
        <v>10.200000000000001</v>
      </c>
    </row>
    <row r="535" spans="2:12" ht="12.75">
      <c r="B535" s="55" t="s">
        <v>538</v>
      </c>
      <c r="C535" s="80"/>
      <c r="D535" s="79">
        <v>1000</v>
      </c>
      <c r="E535" s="79">
        <v>1004</v>
      </c>
      <c r="F535" s="79" t="s">
        <v>364</v>
      </c>
      <c r="G535" s="53" t="s">
        <v>358</v>
      </c>
      <c r="H535" s="53"/>
      <c r="I535" s="111">
        <v>10.8</v>
      </c>
      <c r="J535" s="110">
        <f>J536</f>
        <v>0.6</v>
      </c>
      <c r="K535" s="110">
        <f t="shared" si="26"/>
        <v>5.555555555555555</v>
      </c>
      <c r="L535" s="110">
        <f t="shared" si="27"/>
        <v>10.200000000000001</v>
      </c>
    </row>
    <row r="536" spans="2:12" ht="12.75">
      <c r="B536" s="55" t="s">
        <v>289</v>
      </c>
      <c r="C536" s="80"/>
      <c r="D536" s="79">
        <v>1000</v>
      </c>
      <c r="E536" s="79">
        <v>1004</v>
      </c>
      <c r="F536" s="79" t="s">
        <v>364</v>
      </c>
      <c r="G536" s="53" t="s">
        <v>288</v>
      </c>
      <c r="H536" s="53"/>
      <c r="I536" s="111">
        <v>10.8</v>
      </c>
      <c r="J536" s="110">
        <f>J537</f>
        <v>0.6</v>
      </c>
      <c r="K536" s="110">
        <f t="shared" si="26"/>
        <v>5.555555555555555</v>
      </c>
      <c r="L536" s="110">
        <f t="shared" si="27"/>
        <v>10.200000000000001</v>
      </c>
    </row>
    <row r="537" spans="2:12" ht="12.75">
      <c r="B537" s="114" t="s">
        <v>90</v>
      </c>
      <c r="C537" s="241"/>
      <c r="D537" s="244">
        <v>1000</v>
      </c>
      <c r="E537" s="244">
        <v>1004</v>
      </c>
      <c r="F537" s="244" t="s">
        <v>364</v>
      </c>
      <c r="G537" s="242" t="s">
        <v>288</v>
      </c>
      <c r="H537" s="242">
        <v>3</v>
      </c>
      <c r="I537" s="248">
        <v>10.8</v>
      </c>
      <c r="J537" s="245">
        <v>0.6</v>
      </c>
      <c r="K537" s="245">
        <f t="shared" si="26"/>
        <v>5.555555555555555</v>
      </c>
      <c r="L537" s="245">
        <f t="shared" si="27"/>
        <v>10.200000000000001</v>
      </c>
    </row>
    <row r="538" spans="2:12" ht="25.5">
      <c r="B538" s="59" t="s">
        <v>405</v>
      </c>
      <c r="C538" s="78"/>
      <c r="D538" s="79">
        <v>1000</v>
      </c>
      <c r="E538" s="79">
        <v>1004</v>
      </c>
      <c r="F538" s="79" t="s">
        <v>365</v>
      </c>
      <c r="G538" s="52"/>
      <c r="H538" s="52"/>
      <c r="I538" s="110">
        <v>3719.5</v>
      </c>
      <c r="J538" s="110">
        <f>J539</f>
        <v>567.5999999999999</v>
      </c>
      <c r="K538" s="110">
        <f t="shared" si="26"/>
        <v>15.260115606936415</v>
      </c>
      <c r="L538" s="110">
        <f t="shared" si="27"/>
        <v>3151.9</v>
      </c>
    </row>
    <row r="539" spans="2:12" ht="12.75">
      <c r="B539" s="55" t="s">
        <v>538</v>
      </c>
      <c r="C539" s="80"/>
      <c r="D539" s="79">
        <v>1000</v>
      </c>
      <c r="E539" s="79">
        <v>1004</v>
      </c>
      <c r="F539" s="79" t="s">
        <v>365</v>
      </c>
      <c r="G539" s="53" t="s">
        <v>358</v>
      </c>
      <c r="H539" s="53"/>
      <c r="I539" s="111">
        <f>I540+I542</f>
        <v>3719.5</v>
      </c>
      <c r="J539" s="110">
        <f>J540+J542</f>
        <v>567.5999999999999</v>
      </c>
      <c r="K539" s="110">
        <f t="shared" si="26"/>
        <v>15.260115606936415</v>
      </c>
      <c r="L539" s="110">
        <f t="shared" si="27"/>
        <v>3151.9</v>
      </c>
    </row>
    <row r="540" spans="2:12" ht="12.75">
      <c r="B540" s="55" t="s">
        <v>168</v>
      </c>
      <c r="C540" s="80"/>
      <c r="D540" s="79">
        <v>1000</v>
      </c>
      <c r="E540" s="79">
        <v>1004</v>
      </c>
      <c r="F540" s="79" t="s">
        <v>365</v>
      </c>
      <c r="G540" s="53" t="s">
        <v>130</v>
      </c>
      <c r="H540" s="53"/>
      <c r="I540" s="111">
        <f>I541</f>
        <v>2480.2</v>
      </c>
      <c r="J540" s="110">
        <f>J541</f>
        <v>346.9</v>
      </c>
      <c r="K540" s="110">
        <f t="shared" si="26"/>
        <v>13.986775260059673</v>
      </c>
      <c r="L540" s="110">
        <f t="shared" si="27"/>
        <v>2133.2999999999997</v>
      </c>
    </row>
    <row r="541" spans="2:12" ht="12.75">
      <c r="B541" s="114" t="s">
        <v>90</v>
      </c>
      <c r="C541" s="241"/>
      <c r="D541" s="244">
        <v>1000</v>
      </c>
      <c r="E541" s="244">
        <v>1004</v>
      </c>
      <c r="F541" s="244" t="s">
        <v>365</v>
      </c>
      <c r="G541" s="242" t="s">
        <v>130</v>
      </c>
      <c r="H541" s="242">
        <v>3</v>
      </c>
      <c r="I541" s="248">
        <v>2480.2</v>
      </c>
      <c r="J541" s="245">
        <v>346.9</v>
      </c>
      <c r="K541" s="245">
        <f t="shared" si="26"/>
        <v>13.986775260059673</v>
      </c>
      <c r="L541" s="245">
        <f t="shared" si="27"/>
        <v>2133.2999999999997</v>
      </c>
    </row>
    <row r="542" spans="2:12" ht="12.75">
      <c r="B542" s="55" t="s">
        <v>289</v>
      </c>
      <c r="C542" s="86"/>
      <c r="D542" s="79">
        <v>1000</v>
      </c>
      <c r="E542" s="79">
        <v>1004</v>
      </c>
      <c r="F542" s="79" t="s">
        <v>365</v>
      </c>
      <c r="G542" s="53" t="s">
        <v>288</v>
      </c>
      <c r="H542" s="53"/>
      <c r="I542" s="111">
        <f>I543</f>
        <v>1239.3</v>
      </c>
      <c r="J542" s="110">
        <f>J543</f>
        <v>220.7</v>
      </c>
      <c r="K542" s="110">
        <f t="shared" si="26"/>
        <v>17.808440248527393</v>
      </c>
      <c r="L542" s="110">
        <f t="shared" si="27"/>
        <v>1018.5999999999999</v>
      </c>
    </row>
    <row r="543" spans="2:12" ht="12.75">
      <c r="B543" s="114" t="s">
        <v>90</v>
      </c>
      <c r="C543" s="241"/>
      <c r="D543" s="244">
        <v>1000</v>
      </c>
      <c r="E543" s="244">
        <v>1004</v>
      </c>
      <c r="F543" s="244" t="s">
        <v>365</v>
      </c>
      <c r="G543" s="242" t="s">
        <v>288</v>
      </c>
      <c r="H543" s="242">
        <v>3</v>
      </c>
      <c r="I543" s="248">
        <v>1239.3</v>
      </c>
      <c r="J543" s="245">
        <v>220.7</v>
      </c>
      <c r="K543" s="245">
        <f t="shared" si="26"/>
        <v>17.808440248527393</v>
      </c>
      <c r="L543" s="245">
        <f t="shared" si="27"/>
        <v>1018.5999999999999</v>
      </c>
    </row>
    <row r="544" spans="2:12" ht="38.25">
      <c r="B544" s="59" t="s">
        <v>406</v>
      </c>
      <c r="C544" s="78"/>
      <c r="D544" s="79">
        <v>1000</v>
      </c>
      <c r="E544" s="79">
        <v>1004</v>
      </c>
      <c r="F544" s="79" t="s">
        <v>366</v>
      </c>
      <c r="G544" s="53"/>
      <c r="H544" s="53"/>
      <c r="I544" s="111">
        <v>50</v>
      </c>
      <c r="J544" s="110">
        <f>J545</f>
        <v>0</v>
      </c>
      <c r="K544" s="110">
        <f t="shared" si="26"/>
        <v>0</v>
      </c>
      <c r="L544" s="110">
        <f t="shared" si="27"/>
        <v>50</v>
      </c>
    </row>
    <row r="545" spans="2:12" ht="12.75">
      <c r="B545" s="55" t="s">
        <v>538</v>
      </c>
      <c r="C545" s="80"/>
      <c r="D545" s="79">
        <v>1000</v>
      </c>
      <c r="E545" s="79">
        <v>1004</v>
      </c>
      <c r="F545" s="79" t="s">
        <v>366</v>
      </c>
      <c r="G545" s="53" t="s">
        <v>358</v>
      </c>
      <c r="H545" s="53"/>
      <c r="I545" s="111">
        <v>50</v>
      </c>
      <c r="J545" s="110">
        <f>J546</f>
        <v>0</v>
      </c>
      <c r="K545" s="110">
        <f t="shared" si="26"/>
        <v>0</v>
      </c>
      <c r="L545" s="110">
        <f t="shared" si="27"/>
        <v>50</v>
      </c>
    </row>
    <row r="546" spans="2:12" ht="12.75">
      <c r="B546" s="55" t="s">
        <v>168</v>
      </c>
      <c r="C546" s="80"/>
      <c r="D546" s="79">
        <v>1000</v>
      </c>
      <c r="E546" s="79">
        <v>1004</v>
      </c>
      <c r="F546" s="79" t="s">
        <v>366</v>
      </c>
      <c r="G546" s="53" t="s">
        <v>130</v>
      </c>
      <c r="H546" s="53"/>
      <c r="I546" s="111">
        <v>50</v>
      </c>
      <c r="J546" s="110">
        <f>J547</f>
        <v>0</v>
      </c>
      <c r="K546" s="110">
        <f t="shared" si="26"/>
        <v>0</v>
      </c>
      <c r="L546" s="110">
        <f t="shared" si="27"/>
        <v>50</v>
      </c>
    </row>
    <row r="547" spans="2:12" ht="12.75">
      <c r="B547" s="114" t="s">
        <v>90</v>
      </c>
      <c r="C547" s="241"/>
      <c r="D547" s="244">
        <v>1000</v>
      </c>
      <c r="E547" s="244">
        <v>1004</v>
      </c>
      <c r="F547" s="244" t="s">
        <v>366</v>
      </c>
      <c r="G547" s="242" t="s">
        <v>130</v>
      </c>
      <c r="H547" s="242">
        <v>3</v>
      </c>
      <c r="I547" s="248">
        <v>50</v>
      </c>
      <c r="J547" s="245">
        <v>0</v>
      </c>
      <c r="K547" s="245">
        <f t="shared" si="26"/>
        <v>0</v>
      </c>
      <c r="L547" s="245">
        <f t="shared" si="27"/>
        <v>50</v>
      </c>
    </row>
    <row r="548" spans="2:12" ht="12.75">
      <c r="B548" s="55" t="s">
        <v>471</v>
      </c>
      <c r="C548" s="80"/>
      <c r="D548" s="53" t="s">
        <v>82</v>
      </c>
      <c r="E548" s="53" t="s">
        <v>86</v>
      </c>
      <c r="F548" s="53"/>
      <c r="G548" s="53"/>
      <c r="H548" s="53"/>
      <c r="I548" s="110">
        <v>910.8</v>
      </c>
      <c r="J548" s="110">
        <f>J549</f>
        <v>183.29999999999998</v>
      </c>
      <c r="K548" s="110">
        <f t="shared" si="26"/>
        <v>20.12516469038208</v>
      </c>
      <c r="L548" s="110">
        <f t="shared" si="27"/>
        <v>727.5</v>
      </c>
    </row>
    <row r="549" spans="2:12" ht="12.75">
      <c r="B549" s="59" t="s">
        <v>103</v>
      </c>
      <c r="C549" s="81"/>
      <c r="D549" s="53" t="s">
        <v>82</v>
      </c>
      <c r="E549" s="53" t="s">
        <v>86</v>
      </c>
      <c r="F549" s="79" t="s">
        <v>104</v>
      </c>
      <c r="G549" s="53"/>
      <c r="H549" s="53"/>
      <c r="I549" s="110">
        <v>910.8</v>
      </c>
      <c r="J549" s="110">
        <f>J550</f>
        <v>183.29999999999998</v>
      </c>
      <c r="K549" s="110">
        <f t="shared" si="26"/>
        <v>20.12516469038208</v>
      </c>
      <c r="L549" s="110">
        <f t="shared" si="27"/>
        <v>727.5</v>
      </c>
    </row>
    <row r="550" spans="2:12" ht="25.5">
      <c r="B550" s="55" t="s">
        <v>407</v>
      </c>
      <c r="C550" s="80"/>
      <c r="D550" s="53" t="s">
        <v>82</v>
      </c>
      <c r="E550" s="53" t="s">
        <v>86</v>
      </c>
      <c r="F550" s="53" t="s">
        <v>367</v>
      </c>
      <c r="G550" s="53"/>
      <c r="H550" s="53"/>
      <c r="I550" s="110">
        <v>910.8</v>
      </c>
      <c r="J550" s="110">
        <f>J551+J555</f>
        <v>183.29999999999998</v>
      </c>
      <c r="K550" s="110">
        <f t="shared" si="26"/>
        <v>20.12516469038208</v>
      </c>
      <c r="L550" s="110">
        <f t="shared" si="27"/>
        <v>727.5</v>
      </c>
    </row>
    <row r="551" spans="2:12" ht="38.25">
      <c r="B551" s="55" t="s">
        <v>106</v>
      </c>
      <c r="C551" s="80"/>
      <c r="D551" s="53" t="s">
        <v>82</v>
      </c>
      <c r="E551" s="53" t="s">
        <v>86</v>
      </c>
      <c r="F551" s="53" t="s">
        <v>367</v>
      </c>
      <c r="G551" s="53" t="s">
        <v>373</v>
      </c>
      <c r="H551" s="53"/>
      <c r="I551" s="110">
        <v>698.9</v>
      </c>
      <c r="J551" s="110">
        <f>J552</f>
        <v>175.7</v>
      </c>
      <c r="K551" s="110">
        <f t="shared" si="26"/>
        <v>25.139504936328517</v>
      </c>
      <c r="L551" s="110">
        <f t="shared" si="27"/>
        <v>523.2</v>
      </c>
    </row>
    <row r="552" spans="2:12" ht="12.75">
      <c r="B552" s="55" t="s">
        <v>107</v>
      </c>
      <c r="C552" s="80"/>
      <c r="D552" s="53" t="s">
        <v>82</v>
      </c>
      <c r="E552" s="53" t="s">
        <v>86</v>
      </c>
      <c r="F552" s="53" t="s">
        <v>367</v>
      </c>
      <c r="G552" s="53" t="s">
        <v>108</v>
      </c>
      <c r="H552" s="53"/>
      <c r="I552" s="110">
        <v>698.9</v>
      </c>
      <c r="J552" s="110">
        <f>J553+J554</f>
        <v>175.7</v>
      </c>
      <c r="K552" s="110">
        <f t="shared" si="26"/>
        <v>25.139504936328517</v>
      </c>
      <c r="L552" s="110">
        <f t="shared" si="27"/>
        <v>523.2</v>
      </c>
    </row>
    <row r="553" spans="2:12" ht="12.75">
      <c r="B553" s="55" t="s">
        <v>101</v>
      </c>
      <c r="C553" s="80"/>
      <c r="D553" s="53" t="s">
        <v>82</v>
      </c>
      <c r="E553" s="53" t="s">
        <v>86</v>
      </c>
      <c r="F553" s="53" t="s">
        <v>367</v>
      </c>
      <c r="G553" s="53" t="s">
        <v>108</v>
      </c>
      <c r="H553" s="53" t="s">
        <v>94</v>
      </c>
      <c r="I553" s="110">
        <v>46.9</v>
      </c>
      <c r="J553" s="110">
        <v>10.7</v>
      </c>
      <c r="K553" s="110">
        <f t="shared" si="26"/>
        <v>22.81449893390192</v>
      </c>
      <c r="L553" s="110">
        <f t="shared" si="27"/>
        <v>36.2</v>
      </c>
    </row>
    <row r="554" spans="2:12" ht="12.75">
      <c r="B554" s="114" t="s">
        <v>90</v>
      </c>
      <c r="C554" s="246"/>
      <c r="D554" s="242" t="s">
        <v>82</v>
      </c>
      <c r="E554" s="242" t="s">
        <v>86</v>
      </c>
      <c r="F554" s="242" t="s">
        <v>367</v>
      </c>
      <c r="G554" s="242" t="s">
        <v>108</v>
      </c>
      <c r="H554" s="242">
        <v>3</v>
      </c>
      <c r="I554" s="245">
        <v>652</v>
      </c>
      <c r="J554" s="245">
        <v>165</v>
      </c>
      <c r="K554" s="245">
        <f t="shared" si="26"/>
        <v>25.306748466257666</v>
      </c>
      <c r="L554" s="245">
        <f t="shared" si="27"/>
        <v>487</v>
      </c>
    </row>
    <row r="555" spans="2:12" ht="12.75">
      <c r="B555" s="59" t="s">
        <v>113</v>
      </c>
      <c r="C555" s="78"/>
      <c r="D555" s="53" t="s">
        <v>82</v>
      </c>
      <c r="E555" s="53" t="s">
        <v>86</v>
      </c>
      <c r="F555" s="53" t="s">
        <v>367</v>
      </c>
      <c r="G555" s="53" t="s">
        <v>114</v>
      </c>
      <c r="H555" s="53"/>
      <c r="I555" s="110">
        <v>211.9</v>
      </c>
      <c r="J555" s="110">
        <f>J556</f>
        <v>7.6</v>
      </c>
      <c r="K555" s="110">
        <f t="shared" si="26"/>
        <v>3.5865974516281263</v>
      </c>
      <c r="L555" s="110">
        <f t="shared" si="27"/>
        <v>204.3</v>
      </c>
    </row>
    <row r="556" spans="2:12" ht="12.75">
      <c r="B556" s="59" t="s">
        <v>115</v>
      </c>
      <c r="C556" s="78"/>
      <c r="D556" s="53" t="s">
        <v>82</v>
      </c>
      <c r="E556" s="53" t="s">
        <v>86</v>
      </c>
      <c r="F556" s="53" t="s">
        <v>367</v>
      </c>
      <c r="G556" s="53" t="s">
        <v>116</v>
      </c>
      <c r="H556" s="53"/>
      <c r="I556" s="110">
        <v>211.9</v>
      </c>
      <c r="J556" s="110">
        <f>J557</f>
        <v>7.6</v>
      </c>
      <c r="K556" s="110">
        <f t="shared" si="26"/>
        <v>3.5865974516281263</v>
      </c>
      <c r="L556" s="110">
        <f t="shared" si="27"/>
        <v>204.3</v>
      </c>
    </row>
    <row r="557" spans="2:12" ht="12.75">
      <c r="B557" s="114" t="s">
        <v>90</v>
      </c>
      <c r="C557" s="246"/>
      <c r="D557" s="242" t="s">
        <v>82</v>
      </c>
      <c r="E557" s="242" t="s">
        <v>86</v>
      </c>
      <c r="F557" s="242" t="s">
        <v>367</v>
      </c>
      <c r="G557" s="242" t="s">
        <v>116</v>
      </c>
      <c r="H557" s="242">
        <v>3</v>
      </c>
      <c r="I557" s="245">
        <v>211.9</v>
      </c>
      <c r="J557" s="245">
        <v>7.6</v>
      </c>
      <c r="K557" s="245">
        <f t="shared" si="26"/>
        <v>3.5865974516281263</v>
      </c>
      <c r="L557" s="245">
        <f t="shared" si="27"/>
        <v>204.3</v>
      </c>
    </row>
    <row r="558" spans="2:12" ht="12.75">
      <c r="B558" s="55" t="s">
        <v>124</v>
      </c>
      <c r="C558" s="80"/>
      <c r="D558" s="53" t="s">
        <v>87</v>
      </c>
      <c r="E558" s="53"/>
      <c r="F558" s="53"/>
      <c r="G558" s="53"/>
      <c r="H558" s="53"/>
      <c r="I558" s="110">
        <v>106</v>
      </c>
      <c r="J558" s="110">
        <f aca="true" t="shared" si="28" ref="J558:J563">J559</f>
        <v>36.6</v>
      </c>
      <c r="K558" s="110">
        <f t="shared" si="26"/>
        <v>34.528301886792455</v>
      </c>
      <c r="L558" s="110">
        <f t="shared" si="27"/>
        <v>69.4</v>
      </c>
    </row>
    <row r="559" spans="2:12" ht="12.75">
      <c r="B559" s="55" t="s">
        <v>443</v>
      </c>
      <c r="C559" s="80"/>
      <c r="D559" s="53" t="s">
        <v>87</v>
      </c>
      <c r="E559" s="53" t="s">
        <v>442</v>
      </c>
      <c r="F559" s="53"/>
      <c r="G559" s="53"/>
      <c r="H559" s="53"/>
      <c r="I559" s="110">
        <v>106</v>
      </c>
      <c r="J559" s="110">
        <f t="shared" si="28"/>
        <v>36.6</v>
      </c>
      <c r="K559" s="110">
        <f t="shared" si="26"/>
        <v>34.528301886792455</v>
      </c>
      <c r="L559" s="110">
        <f t="shared" si="27"/>
        <v>69.4</v>
      </c>
    </row>
    <row r="560" spans="2:12" ht="25.5">
      <c r="B560" s="55" t="s">
        <v>514</v>
      </c>
      <c r="C560" s="80"/>
      <c r="D560" s="53" t="s">
        <v>87</v>
      </c>
      <c r="E560" s="53" t="s">
        <v>442</v>
      </c>
      <c r="F560" s="53" t="s">
        <v>368</v>
      </c>
      <c r="G560" s="53"/>
      <c r="H560" s="53"/>
      <c r="I560" s="110">
        <v>106</v>
      </c>
      <c r="J560" s="110">
        <f t="shared" si="28"/>
        <v>36.6</v>
      </c>
      <c r="K560" s="110">
        <f t="shared" si="26"/>
        <v>34.528301886792455</v>
      </c>
      <c r="L560" s="110">
        <f t="shared" si="27"/>
        <v>69.4</v>
      </c>
    </row>
    <row r="561" spans="2:12" ht="25.5">
      <c r="B561" s="59" t="s">
        <v>515</v>
      </c>
      <c r="C561" s="81"/>
      <c r="D561" s="53" t="s">
        <v>87</v>
      </c>
      <c r="E561" s="53" t="s">
        <v>442</v>
      </c>
      <c r="F561" s="53" t="s">
        <v>369</v>
      </c>
      <c r="G561" s="28"/>
      <c r="H561" s="53"/>
      <c r="I561" s="110">
        <v>106</v>
      </c>
      <c r="J561" s="110">
        <f t="shared" si="28"/>
        <v>36.6</v>
      </c>
      <c r="K561" s="110">
        <f t="shared" si="26"/>
        <v>34.528301886792455</v>
      </c>
      <c r="L561" s="110">
        <f t="shared" si="27"/>
        <v>69.4</v>
      </c>
    </row>
    <row r="562" spans="2:12" ht="12.75">
      <c r="B562" s="59" t="s">
        <v>113</v>
      </c>
      <c r="C562" s="78"/>
      <c r="D562" s="53" t="s">
        <v>87</v>
      </c>
      <c r="E562" s="53" t="s">
        <v>442</v>
      </c>
      <c r="F562" s="53" t="s">
        <v>369</v>
      </c>
      <c r="G562" s="53" t="s">
        <v>114</v>
      </c>
      <c r="H562" s="53"/>
      <c r="I562" s="111">
        <v>106</v>
      </c>
      <c r="J562" s="110">
        <f t="shared" si="28"/>
        <v>36.6</v>
      </c>
      <c r="K562" s="110">
        <f t="shared" si="26"/>
        <v>34.528301886792455</v>
      </c>
      <c r="L562" s="110">
        <f t="shared" si="27"/>
        <v>69.4</v>
      </c>
    </row>
    <row r="563" spans="2:12" ht="12.75">
      <c r="B563" s="59" t="s">
        <v>115</v>
      </c>
      <c r="C563" s="78"/>
      <c r="D563" s="53" t="s">
        <v>87</v>
      </c>
      <c r="E563" s="53" t="s">
        <v>442</v>
      </c>
      <c r="F563" s="53" t="s">
        <v>369</v>
      </c>
      <c r="G563" s="53" t="s">
        <v>116</v>
      </c>
      <c r="H563" s="53"/>
      <c r="I563" s="111">
        <v>106</v>
      </c>
      <c r="J563" s="110">
        <f t="shared" si="28"/>
        <v>36.6</v>
      </c>
      <c r="K563" s="110">
        <f t="shared" si="26"/>
        <v>34.528301886792455</v>
      </c>
      <c r="L563" s="110">
        <f t="shared" si="27"/>
        <v>69.4</v>
      </c>
    </row>
    <row r="564" spans="2:12" ht="12.75">
      <c r="B564" s="55" t="s">
        <v>101</v>
      </c>
      <c r="C564" s="80"/>
      <c r="D564" s="53" t="s">
        <v>87</v>
      </c>
      <c r="E564" s="53" t="s">
        <v>442</v>
      </c>
      <c r="F564" s="53" t="s">
        <v>369</v>
      </c>
      <c r="G564" s="53" t="s">
        <v>116</v>
      </c>
      <c r="H564" s="53">
        <v>2</v>
      </c>
      <c r="I564" s="111">
        <v>106</v>
      </c>
      <c r="J564" s="110">
        <v>36.6</v>
      </c>
      <c r="K564" s="110">
        <f t="shared" si="26"/>
        <v>34.528301886792455</v>
      </c>
      <c r="L564" s="110">
        <f t="shared" si="27"/>
        <v>69.4</v>
      </c>
    </row>
    <row r="567" ht="12.75">
      <c r="I567" s="56"/>
    </row>
  </sheetData>
  <sheetProtection/>
  <autoFilter ref="B8:H564"/>
  <mergeCells count="2">
    <mergeCell ref="B7:H7"/>
    <mergeCell ref="B6:L6"/>
  </mergeCells>
  <printOptions/>
  <pageMargins left="0.84" right="0.2" top="0.57" bottom="0.27" header="0.2" footer="0.2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4">
    <tabColor indexed="10"/>
  </sheetPr>
  <dimension ref="B2:Y343"/>
  <sheetViews>
    <sheetView zoomScalePageLayoutView="0" workbookViewId="0" topLeftCell="B1">
      <pane xSplit="4" ySplit="9" topLeftCell="F10" activePane="bottomRight" state="frozen"/>
      <selection pane="topLeft" activeCell="I24" sqref="I24"/>
      <selection pane="topRight" activeCell="I24" sqref="I24"/>
      <selection pane="bottomLeft" activeCell="I24" sqref="I24"/>
      <selection pane="bottomRight" activeCell="I24" sqref="I24"/>
    </sheetView>
  </sheetViews>
  <sheetFormatPr defaultColWidth="9.00390625" defaultRowHeight="12.75"/>
  <cols>
    <col min="1" max="1" width="9.125" style="177" customWidth="1"/>
    <col min="2" max="2" width="119.625" style="174" customWidth="1"/>
    <col min="3" max="3" width="10.25390625" style="177" customWidth="1"/>
    <col min="4" max="4" width="7.125" style="232" customWidth="1"/>
    <col min="5" max="5" width="7.125" style="177" customWidth="1"/>
    <col min="6" max="6" width="10.875" style="177" customWidth="1"/>
    <col min="7" max="7" width="11.375" style="177" customWidth="1"/>
    <col min="8" max="8" width="11.625" style="177" customWidth="1"/>
    <col min="9" max="9" width="12.00390625" style="252" customWidth="1"/>
    <col min="10" max="10" width="15.375" style="177" customWidth="1"/>
    <col min="11" max="11" width="9.125" style="177" customWidth="1"/>
    <col min="12" max="12" width="12.25390625" style="177" customWidth="1"/>
    <col min="13" max="13" width="11.75390625" style="177" customWidth="1"/>
    <col min="14" max="14" width="11.875" style="177" customWidth="1"/>
    <col min="15" max="15" width="12.125" style="177" customWidth="1"/>
    <col min="16" max="16" width="14.75390625" style="177" customWidth="1"/>
    <col min="17" max="17" width="13.875" style="177" customWidth="1"/>
    <col min="18" max="18" width="13.75390625" style="177" customWidth="1"/>
    <col min="19" max="19" width="12.75390625" style="177" customWidth="1"/>
    <col min="20" max="22" width="15.00390625" style="177" customWidth="1"/>
    <col min="23" max="23" width="13.125" style="177" customWidth="1"/>
    <col min="24" max="24" width="12.00390625" style="177" customWidth="1"/>
    <col min="25" max="25" width="12.875" style="177" customWidth="1"/>
    <col min="26" max="16384" width="9.125" style="177" customWidth="1"/>
  </cols>
  <sheetData>
    <row r="2" spans="3:25" ht="11.25">
      <c r="C2" s="175"/>
      <c r="D2" s="176"/>
      <c r="E2" s="175"/>
      <c r="K2" s="178"/>
      <c r="Y2" s="251" t="s">
        <v>355</v>
      </c>
    </row>
    <row r="3" spans="3:25" ht="11.25">
      <c r="C3" s="179"/>
      <c r="D3" s="180"/>
      <c r="E3" s="179"/>
      <c r="K3" s="181"/>
      <c r="Y3" s="181" t="s">
        <v>129</v>
      </c>
    </row>
    <row r="4" spans="3:25" ht="11.25">
      <c r="C4" s="179"/>
      <c r="D4" s="180"/>
      <c r="E4" s="179"/>
      <c r="K4" s="181"/>
      <c r="Y4" s="181" t="s">
        <v>241</v>
      </c>
    </row>
    <row r="5" spans="2:5" ht="11.25">
      <c r="B5" s="182"/>
      <c r="C5" s="183"/>
      <c r="D5" s="184"/>
      <c r="E5" s="183"/>
    </row>
    <row r="6" spans="2:25" ht="12.75" customHeight="1">
      <c r="B6" s="264" t="s">
        <v>553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</row>
    <row r="7" spans="2:7" ht="11.25">
      <c r="B7" s="265"/>
      <c r="C7" s="265"/>
      <c r="D7" s="265"/>
      <c r="E7" s="265"/>
      <c r="F7" s="265"/>
      <c r="G7" s="185"/>
    </row>
    <row r="8" spans="2:25" ht="12.75" customHeight="1">
      <c r="B8" s="266" t="s">
        <v>456</v>
      </c>
      <c r="C8" s="267" t="s">
        <v>88</v>
      </c>
      <c r="D8" s="268" t="s">
        <v>472</v>
      </c>
      <c r="E8" s="267" t="s">
        <v>63</v>
      </c>
      <c r="F8" s="269" t="s">
        <v>237</v>
      </c>
      <c r="G8" s="270"/>
      <c r="H8" s="270"/>
      <c r="I8" s="270"/>
      <c r="J8" s="271"/>
      <c r="K8" s="272" t="s">
        <v>238</v>
      </c>
      <c r="L8" s="272"/>
      <c r="M8" s="272"/>
      <c r="N8" s="272"/>
      <c r="O8" s="272"/>
      <c r="P8" s="273" t="s">
        <v>239</v>
      </c>
      <c r="Q8" s="273"/>
      <c r="R8" s="273"/>
      <c r="S8" s="273"/>
      <c r="T8" s="273"/>
      <c r="U8" s="273" t="s">
        <v>255</v>
      </c>
      <c r="V8" s="273"/>
      <c r="W8" s="273"/>
      <c r="X8" s="273"/>
      <c r="Y8" s="273"/>
    </row>
    <row r="9" spans="2:25" ht="56.25">
      <c r="B9" s="266"/>
      <c r="C9" s="267"/>
      <c r="D9" s="268"/>
      <c r="E9" s="267"/>
      <c r="F9" s="186" t="s">
        <v>387</v>
      </c>
      <c r="G9" s="187" t="s">
        <v>180</v>
      </c>
      <c r="H9" s="187" t="s">
        <v>410</v>
      </c>
      <c r="I9" s="253" t="s">
        <v>411</v>
      </c>
      <c r="J9" s="187" t="s">
        <v>412</v>
      </c>
      <c r="K9" s="186" t="s">
        <v>387</v>
      </c>
      <c r="L9" s="187" t="s">
        <v>180</v>
      </c>
      <c r="M9" s="187" t="s">
        <v>410</v>
      </c>
      <c r="N9" s="187" t="s">
        <v>411</v>
      </c>
      <c r="O9" s="187" t="s">
        <v>412</v>
      </c>
      <c r="P9" s="186" t="s">
        <v>387</v>
      </c>
      <c r="Q9" s="187" t="s">
        <v>180</v>
      </c>
      <c r="R9" s="187" t="s">
        <v>410</v>
      </c>
      <c r="S9" s="187" t="s">
        <v>411</v>
      </c>
      <c r="T9" s="187" t="s">
        <v>412</v>
      </c>
      <c r="U9" s="186" t="s">
        <v>387</v>
      </c>
      <c r="V9" s="187" t="s">
        <v>180</v>
      </c>
      <c r="W9" s="187" t="s">
        <v>410</v>
      </c>
      <c r="X9" s="187" t="s">
        <v>411</v>
      </c>
      <c r="Y9" s="187" t="s">
        <v>412</v>
      </c>
    </row>
    <row r="10" spans="2:25" s="192" customFormat="1" ht="11.25">
      <c r="B10" s="188" t="s">
        <v>100</v>
      </c>
      <c r="C10" s="189"/>
      <c r="D10" s="190"/>
      <c r="E10" s="191"/>
      <c r="F10" s="235">
        <f aca="true" t="shared" si="0" ref="F10:O10">F11+F171+F176+F200+F209+F214+F218+F222+F226+F230+F234+F247+F251+F272+F280+F284</f>
        <v>179850.69999999995</v>
      </c>
      <c r="G10" s="235">
        <f t="shared" si="0"/>
        <v>2779</v>
      </c>
      <c r="H10" s="235">
        <f t="shared" si="0"/>
        <v>76976.4</v>
      </c>
      <c r="I10" s="254">
        <f t="shared" si="0"/>
        <v>92438.9</v>
      </c>
      <c r="J10" s="235">
        <f t="shared" si="0"/>
        <v>7656.400000000001</v>
      </c>
      <c r="K10" s="235">
        <f t="shared" si="0"/>
        <v>41184.700000000004</v>
      </c>
      <c r="L10" s="235">
        <f t="shared" si="0"/>
        <v>600.9</v>
      </c>
      <c r="M10" s="235">
        <f t="shared" si="0"/>
        <v>19210.899999999998</v>
      </c>
      <c r="N10" s="235">
        <f t="shared" si="0"/>
        <v>20393.499999999993</v>
      </c>
      <c r="O10" s="235">
        <f t="shared" si="0"/>
        <v>979.4000000000001</v>
      </c>
      <c r="P10" s="235">
        <f>K10/F10*100</f>
        <v>22.899382654612975</v>
      </c>
      <c r="Q10" s="235">
        <f>L10/G10*100</f>
        <v>21.622885930190716</v>
      </c>
      <c r="R10" s="235">
        <f>M10/H10*100</f>
        <v>24.956869897786856</v>
      </c>
      <c r="S10" s="235">
        <f>N10/I10*100</f>
        <v>22.06159960795725</v>
      </c>
      <c r="T10" s="235">
        <f>O10/J10*100</f>
        <v>12.791912648241993</v>
      </c>
      <c r="U10" s="235">
        <f>F10-K10</f>
        <v>138665.99999999994</v>
      </c>
      <c r="V10" s="235">
        <f>G10-L10</f>
        <v>2178.1</v>
      </c>
      <c r="W10" s="235">
        <f>H10-M10</f>
        <v>57765.5</v>
      </c>
      <c r="X10" s="235">
        <f>I10-N10</f>
        <v>72045.4</v>
      </c>
      <c r="Y10" s="235">
        <f>J10-O10</f>
        <v>6677</v>
      </c>
    </row>
    <row r="11" spans="2:25" s="192" customFormat="1" ht="11.25">
      <c r="B11" s="188" t="s">
        <v>103</v>
      </c>
      <c r="C11" s="191"/>
      <c r="D11" s="190"/>
      <c r="E11" s="191"/>
      <c r="F11" s="235">
        <f aca="true" t="shared" si="1" ref="F11:O11">F97+F100+F103+F126+F43+F48+F58+F116+F119+F12+F82+F85+F88+F91+F130+F39+F63+F30+F133+F136+F139+F146+F149+F156+F159+F24+F27+F21+F33+F69+F72+F75+F53+F36+F168+F96+F68+F162+F167+F18+F78+F15</f>
        <v>173948.69999999995</v>
      </c>
      <c r="G11" s="235">
        <f t="shared" si="1"/>
        <v>2779</v>
      </c>
      <c r="H11" s="235">
        <f t="shared" si="1"/>
        <v>71074.4</v>
      </c>
      <c r="I11" s="254">
        <f t="shared" si="1"/>
        <v>92438.9</v>
      </c>
      <c r="J11" s="235">
        <f t="shared" si="1"/>
        <v>7656.400000000001</v>
      </c>
      <c r="K11" s="235">
        <f t="shared" si="1"/>
        <v>40957.4</v>
      </c>
      <c r="L11" s="235">
        <f t="shared" si="1"/>
        <v>600.9</v>
      </c>
      <c r="M11" s="235">
        <f t="shared" si="1"/>
        <v>18983.6</v>
      </c>
      <c r="N11" s="235">
        <f t="shared" si="1"/>
        <v>20393.499999999993</v>
      </c>
      <c r="O11" s="235">
        <f t="shared" si="1"/>
        <v>979.4000000000001</v>
      </c>
      <c r="P11" s="235">
        <f aca="true" t="shared" si="2" ref="P11:P74">K11/F11*100</f>
        <v>23.545677547460837</v>
      </c>
      <c r="Q11" s="235">
        <f>L11/G11*100</f>
        <v>21.622885930190716</v>
      </c>
      <c r="R11" s="235">
        <f>M11/H11*100</f>
        <v>26.709476267122902</v>
      </c>
      <c r="S11" s="235">
        <f>N11/I11*100</f>
        <v>22.06159960795725</v>
      </c>
      <c r="T11" s="235">
        <f>O11/J11*100</f>
        <v>12.791912648241993</v>
      </c>
      <c r="U11" s="235">
        <f aca="true" t="shared" si="3" ref="U11:U74">F11-K11</f>
        <v>132991.29999999996</v>
      </c>
      <c r="V11" s="235">
        <f aca="true" t="shared" si="4" ref="V11:V74">G11-L11</f>
        <v>2178.1</v>
      </c>
      <c r="W11" s="235">
        <f aca="true" t="shared" si="5" ref="W11:W74">H11-M11</f>
        <v>52090.799999999996</v>
      </c>
      <c r="X11" s="235">
        <f aca="true" t="shared" si="6" ref="X11:X74">I11-N11</f>
        <v>72045.4</v>
      </c>
      <c r="Y11" s="235">
        <f aca="true" t="shared" si="7" ref="Y11:Y74">J11-O11</f>
        <v>6677</v>
      </c>
    </row>
    <row r="12" spans="2:25" ht="22.5">
      <c r="B12" s="193" t="s">
        <v>158</v>
      </c>
      <c r="C12" s="152" t="s">
        <v>225</v>
      </c>
      <c r="D12" s="152"/>
      <c r="E12" s="152"/>
      <c r="F12" s="236">
        <f>H12+I12+J12+G12</f>
        <v>712.6</v>
      </c>
      <c r="G12" s="236"/>
      <c r="H12" s="236"/>
      <c r="I12" s="255"/>
      <c r="J12" s="236">
        <f>J13</f>
        <v>712.6</v>
      </c>
      <c r="K12" s="236">
        <f>L12+M12+N12+O12</f>
        <v>160.2</v>
      </c>
      <c r="L12" s="236"/>
      <c r="M12" s="236"/>
      <c r="N12" s="236"/>
      <c r="O12" s="236">
        <f>O13</f>
        <v>160.2</v>
      </c>
      <c r="P12" s="236">
        <f t="shared" si="2"/>
        <v>22.481055290485543</v>
      </c>
      <c r="Q12" s="236"/>
      <c r="R12" s="236"/>
      <c r="S12" s="236"/>
      <c r="T12" s="236">
        <f aca="true" t="shared" si="8" ref="T12:T23">O12/J12*100</f>
        <v>22.481055290485543</v>
      </c>
      <c r="U12" s="236">
        <f t="shared" si="3"/>
        <v>552.4000000000001</v>
      </c>
      <c r="V12" s="236">
        <f t="shared" si="4"/>
        <v>0</v>
      </c>
      <c r="W12" s="236">
        <f t="shared" si="5"/>
        <v>0</v>
      </c>
      <c r="X12" s="236">
        <f t="shared" si="6"/>
        <v>0</v>
      </c>
      <c r="Y12" s="236">
        <f t="shared" si="7"/>
        <v>552.4000000000001</v>
      </c>
    </row>
    <row r="13" spans="2:25" ht="11.25">
      <c r="B13" s="194" t="s">
        <v>422</v>
      </c>
      <c r="C13" s="152" t="s">
        <v>225</v>
      </c>
      <c r="D13" s="152" t="s">
        <v>226</v>
      </c>
      <c r="E13" s="152"/>
      <c r="F13" s="236">
        <f aca="true" t="shared" si="9" ref="F13:F89">H13+I13+J13+G13</f>
        <v>712.6</v>
      </c>
      <c r="G13" s="236"/>
      <c r="H13" s="236"/>
      <c r="I13" s="255"/>
      <c r="J13" s="236">
        <f>J14</f>
        <v>712.6</v>
      </c>
      <c r="K13" s="236">
        <f aca="true" t="shared" si="10" ref="K13:K74">L13+M13+N13+O13</f>
        <v>160.2</v>
      </c>
      <c r="L13" s="236"/>
      <c r="M13" s="236"/>
      <c r="N13" s="236"/>
      <c r="O13" s="236">
        <f>O14</f>
        <v>160.2</v>
      </c>
      <c r="P13" s="236">
        <f t="shared" si="2"/>
        <v>22.481055290485543</v>
      </c>
      <c r="Q13" s="236"/>
      <c r="R13" s="236"/>
      <c r="S13" s="236"/>
      <c r="T13" s="236">
        <f t="shared" si="8"/>
        <v>22.481055290485543</v>
      </c>
      <c r="U13" s="236">
        <f t="shared" si="3"/>
        <v>552.4000000000001</v>
      </c>
      <c r="V13" s="236">
        <f t="shared" si="4"/>
        <v>0</v>
      </c>
      <c r="W13" s="236">
        <f t="shared" si="5"/>
        <v>0</v>
      </c>
      <c r="X13" s="236">
        <f t="shared" si="6"/>
        <v>0</v>
      </c>
      <c r="Y13" s="236">
        <f t="shared" si="7"/>
        <v>552.4000000000001</v>
      </c>
    </row>
    <row r="14" spans="2:25" ht="11.25">
      <c r="B14" s="195" t="s">
        <v>303</v>
      </c>
      <c r="C14" s="152" t="s">
        <v>225</v>
      </c>
      <c r="D14" s="152" t="s">
        <v>226</v>
      </c>
      <c r="E14" s="152" t="s">
        <v>302</v>
      </c>
      <c r="F14" s="236">
        <f t="shared" si="9"/>
        <v>712.6</v>
      </c>
      <c r="G14" s="236"/>
      <c r="H14" s="236"/>
      <c r="I14" s="255"/>
      <c r="J14" s="236">
        <v>712.6</v>
      </c>
      <c r="K14" s="236">
        <f t="shared" si="10"/>
        <v>160.2</v>
      </c>
      <c r="L14" s="236"/>
      <c r="M14" s="236"/>
      <c r="N14" s="236"/>
      <c r="O14" s="236">
        <v>160.2</v>
      </c>
      <c r="P14" s="236">
        <f t="shared" si="2"/>
        <v>22.481055290485543</v>
      </c>
      <c r="Q14" s="236"/>
      <c r="R14" s="236"/>
      <c r="S14" s="236"/>
      <c r="T14" s="236">
        <f t="shared" si="8"/>
        <v>22.481055290485543</v>
      </c>
      <c r="U14" s="236">
        <f t="shared" si="3"/>
        <v>552.4000000000001</v>
      </c>
      <c r="V14" s="236">
        <f t="shared" si="4"/>
        <v>0</v>
      </c>
      <c r="W14" s="236">
        <f t="shared" si="5"/>
        <v>0</v>
      </c>
      <c r="X14" s="236">
        <f t="shared" si="6"/>
        <v>0</v>
      </c>
      <c r="Y14" s="236">
        <f t="shared" si="7"/>
        <v>552.4000000000001</v>
      </c>
    </row>
    <row r="15" spans="2:25" ht="33.75">
      <c r="B15" s="196" t="s">
        <v>395</v>
      </c>
      <c r="C15" s="197" t="s">
        <v>396</v>
      </c>
      <c r="D15" s="152"/>
      <c r="E15" s="152"/>
      <c r="F15" s="236">
        <f t="shared" si="9"/>
        <v>6037.6</v>
      </c>
      <c r="G15" s="236"/>
      <c r="H15" s="236"/>
      <c r="I15" s="255"/>
      <c r="J15" s="236">
        <f>J16</f>
        <v>6037.6</v>
      </c>
      <c r="K15" s="236">
        <f t="shared" si="10"/>
        <v>0</v>
      </c>
      <c r="L15" s="236"/>
      <c r="M15" s="236"/>
      <c r="N15" s="236"/>
      <c r="O15" s="236">
        <f>O16</f>
        <v>0</v>
      </c>
      <c r="P15" s="236">
        <f t="shared" si="2"/>
        <v>0</v>
      </c>
      <c r="Q15" s="236"/>
      <c r="R15" s="236"/>
      <c r="S15" s="236"/>
      <c r="T15" s="236">
        <f t="shared" si="8"/>
        <v>0</v>
      </c>
      <c r="U15" s="236">
        <f t="shared" si="3"/>
        <v>6037.6</v>
      </c>
      <c r="V15" s="236">
        <f t="shared" si="4"/>
        <v>0</v>
      </c>
      <c r="W15" s="236">
        <f t="shared" si="5"/>
        <v>0</v>
      </c>
      <c r="X15" s="236">
        <f t="shared" si="6"/>
        <v>0</v>
      </c>
      <c r="Y15" s="236">
        <f t="shared" si="7"/>
        <v>6037.6</v>
      </c>
    </row>
    <row r="16" spans="2:25" ht="11.25">
      <c r="B16" s="195" t="s">
        <v>538</v>
      </c>
      <c r="C16" s="197" t="s">
        <v>396</v>
      </c>
      <c r="D16" s="152" t="s">
        <v>358</v>
      </c>
      <c r="E16" s="152"/>
      <c r="F16" s="236">
        <f t="shared" si="9"/>
        <v>6037.6</v>
      </c>
      <c r="G16" s="236"/>
      <c r="H16" s="236"/>
      <c r="I16" s="255"/>
      <c r="J16" s="236">
        <f>J17</f>
        <v>6037.6</v>
      </c>
      <c r="K16" s="236">
        <f t="shared" si="10"/>
        <v>0</v>
      </c>
      <c r="L16" s="236"/>
      <c r="M16" s="236"/>
      <c r="N16" s="236"/>
      <c r="O16" s="236">
        <f>O17</f>
        <v>0</v>
      </c>
      <c r="P16" s="236">
        <f t="shared" si="2"/>
        <v>0</v>
      </c>
      <c r="Q16" s="236"/>
      <c r="R16" s="236"/>
      <c r="S16" s="236"/>
      <c r="T16" s="236">
        <f t="shared" si="8"/>
        <v>0</v>
      </c>
      <c r="U16" s="236">
        <f t="shared" si="3"/>
        <v>6037.6</v>
      </c>
      <c r="V16" s="236">
        <f t="shared" si="4"/>
        <v>0</v>
      </c>
      <c r="W16" s="236">
        <f t="shared" si="5"/>
        <v>0</v>
      </c>
      <c r="X16" s="236">
        <f t="shared" si="6"/>
        <v>0</v>
      </c>
      <c r="Y16" s="236">
        <f t="shared" si="7"/>
        <v>6037.6</v>
      </c>
    </row>
    <row r="17" spans="2:25" ht="11.25">
      <c r="B17" s="195" t="s">
        <v>470</v>
      </c>
      <c r="C17" s="197" t="s">
        <v>396</v>
      </c>
      <c r="D17" s="152" t="s">
        <v>358</v>
      </c>
      <c r="E17" s="152" t="s">
        <v>84</v>
      </c>
      <c r="F17" s="236">
        <f t="shared" si="9"/>
        <v>6037.6</v>
      </c>
      <c r="G17" s="236"/>
      <c r="H17" s="236"/>
      <c r="I17" s="255"/>
      <c r="J17" s="236">
        <v>6037.6</v>
      </c>
      <c r="K17" s="236">
        <f t="shared" si="10"/>
        <v>0</v>
      </c>
      <c r="L17" s="236"/>
      <c r="M17" s="236"/>
      <c r="N17" s="236"/>
      <c r="O17" s="236">
        <v>0</v>
      </c>
      <c r="P17" s="236">
        <f t="shared" si="2"/>
        <v>0</v>
      </c>
      <c r="Q17" s="236"/>
      <c r="R17" s="236"/>
      <c r="S17" s="236"/>
      <c r="T17" s="236">
        <f t="shared" si="8"/>
        <v>0</v>
      </c>
      <c r="U17" s="236">
        <f t="shared" si="3"/>
        <v>6037.6</v>
      </c>
      <c r="V17" s="236">
        <f t="shared" si="4"/>
        <v>0</v>
      </c>
      <c r="W17" s="236">
        <f t="shared" si="5"/>
        <v>0</v>
      </c>
      <c r="X17" s="236">
        <f t="shared" si="6"/>
        <v>0</v>
      </c>
      <c r="Y17" s="236">
        <f t="shared" si="7"/>
        <v>6037.6</v>
      </c>
    </row>
    <row r="18" spans="2:25" ht="22.5">
      <c r="B18" s="195" t="s">
        <v>192</v>
      </c>
      <c r="C18" s="197" t="s">
        <v>193</v>
      </c>
      <c r="D18" s="152"/>
      <c r="E18" s="152"/>
      <c r="F18" s="236">
        <f t="shared" si="9"/>
        <v>819.2</v>
      </c>
      <c r="G18" s="236"/>
      <c r="H18" s="236"/>
      <c r="I18" s="255"/>
      <c r="J18" s="236">
        <f>J19</f>
        <v>819.2</v>
      </c>
      <c r="K18" s="236">
        <f t="shared" si="10"/>
        <v>819.2</v>
      </c>
      <c r="L18" s="236"/>
      <c r="M18" s="236"/>
      <c r="N18" s="236"/>
      <c r="O18" s="236">
        <f>O19</f>
        <v>819.2</v>
      </c>
      <c r="P18" s="236">
        <f t="shared" si="2"/>
        <v>100</v>
      </c>
      <c r="Q18" s="236"/>
      <c r="R18" s="236"/>
      <c r="S18" s="236"/>
      <c r="T18" s="236">
        <f t="shared" si="8"/>
        <v>100</v>
      </c>
      <c r="U18" s="236">
        <f t="shared" si="3"/>
        <v>0</v>
      </c>
      <c r="V18" s="236">
        <f t="shared" si="4"/>
        <v>0</v>
      </c>
      <c r="W18" s="236">
        <f t="shared" si="5"/>
        <v>0</v>
      </c>
      <c r="X18" s="236">
        <f t="shared" si="6"/>
        <v>0</v>
      </c>
      <c r="Y18" s="236">
        <f t="shared" si="7"/>
        <v>0</v>
      </c>
    </row>
    <row r="19" spans="2:25" ht="11.25">
      <c r="B19" s="195" t="s">
        <v>233</v>
      </c>
      <c r="C19" s="197" t="s">
        <v>193</v>
      </c>
      <c r="D19" s="152" t="s">
        <v>234</v>
      </c>
      <c r="E19" s="152"/>
      <c r="F19" s="236">
        <f t="shared" si="9"/>
        <v>819.2</v>
      </c>
      <c r="G19" s="236"/>
      <c r="H19" s="236"/>
      <c r="I19" s="255"/>
      <c r="J19" s="236">
        <f>J20</f>
        <v>819.2</v>
      </c>
      <c r="K19" s="236">
        <f t="shared" si="10"/>
        <v>819.2</v>
      </c>
      <c r="L19" s="236"/>
      <c r="M19" s="236"/>
      <c r="N19" s="236"/>
      <c r="O19" s="236">
        <f>O20</f>
        <v>819.2</v>
      </c>
      <c r="P19" s="236">
        <f t="shared" si="2"/>
        <v>100</v>
      </c>
      <c r="Q19" s="236"/>
      <c r="R19" s="236"/>
      <c r="S19" s="236"/>
      <c r="T19" s="236">
        <f t="shared" si="8"/>
        <v>100</v>
      </c>
      <c r="U19" s="236">
        <f t="shared" si="3"/>
        <v>0</v>
      </c>
      <c r="V19" s="236">
        <f t="shared" si="4"/>
        <v>0</v>
      </c>
      <c r="W19" s="236">
        <f t="shared" si="5"/>
        <v>0</v>
      </c>
      <c r="X19" s="236">
        <f t="shared" si="6"/>
        <v>0</v>
      </c>
      <c r="Y19" s="236">
        <f t="shared" si="7"/>
        <v>0</v>
      </c>
    </row>
    <row r="20" spans="2:25" ht="11.25">
      <c r="B20" s="194" t="s">
        <v>459</v>
      </c>
      <c r="C20" s="197" t="s">
        <v>193</v>
      </c>
      <c r="D20" s="152" t="s">
        <v>234</v>
      </c>
      <c r="E20" s="152" t="s">
        <v>52</v>
      </c>
      <c r="F20" s="236">
        <f t="shared" si="9"/>
        <v>819.2</v>
      </c>
      <c r="G20" s="236"/>
      <c r="H20" s="236"/>
      <c r="I20" s="255"/>
      <c r="J20" s="236">
        <v>819.2</v>
      </c>
      <c r="K20" s="236">
        <f t="shared" si="10"/>
        <v>819.2</v>
      </c>
      <c r="L20" s="236"/>
      <c r="M20" s="236"/>
      <c r="N20" s="236"/>
      <c r="O20" s="236">
        <v>819.2</v>
      </c>
      <c r="P20" s="236">
        <f t="shared" si="2"/>
        <v>100</v>
      </c>
      <c r="Q20" s="236"/>
      <c r="R20" s="236"/>
      <c r="S20" s="236"/>
      <c r="T20" s="236">
        <f t="shared" si="8"/>
        <v>100</v>
      </c>
      <c r="U20" s="236">
        <f t="shared" si="3"/>
        <v>0</v>
      </c>
      <c r="V20" s="236">
        <f t="shared" si="4"/>
        <v>0</v>
      </c>
      <c r="W20" s="236">
        <f t="shared" si="5"/>
        <v>0</v>
      </c>
      <c r="X20" s="236">
        <f t="shared" si="6"/>
        <v>0</v>
      </c>
      <c r="Y20" s="236">
        <f t="shared" si="7"/>
        <v>0</v>
      </c>
    </row>
    <row r="21" spans="2:25" ht="22.5">
      <c r="B21" s="194" t="s">
        <v>159</v>
      </c>
      <c r="C21" s="198" t="s">
        <v>362</v>
      </c>
      <c r="D21" s="152"/>
      <c r="E21" s="198"/>
      <c r="F21" s="236">
        <f t="shared" si="9"/>
        <v>87</v>
      </c>
      <c r="G21" s="236"/>
      <c r="H21" s="236"/>
      <c r="I21" s="255"/>
      <c r="J21" s="236">
        <f>J22</f>
        <v>87</v>
      </c>
      <c r="K21" s="236">
        <f t="shared" si="10"/>
        <v>0</v>
      </c>
      <c r="L21" s="236"/>
      <c r="M21" s="236"/>
      <c r="N21" s="236"/>
      <c r="O21" s="236">
        <f>O22</f>
        <v>0</v>
      </c>
      <c r="P21" s="236">
        <f t="shared" si="2"/>
        <v>0</v>
      </c>
      <c r="Q21" s="236"/>
      <c r="R21" s="236"/>
      <c r="S21" s="236"/>
      <c r="T21" s="236">
        <f t="shared" si="8"/>
        <v>0</v>
      </c>
      <c r="U21" s="236">
        <f t="shared" si="3"/>
        <v>87</v>
      </c>
      <c r="V21" s="236">
        <f t="shared" si="4"/>
        <v>0</v>
      </c>
      <c r="W21" s="236">
        <f t="shared" si="5"/>
        <v>0</v>
      </c>
      <c r="X21" s="236">
        <f t="shared" si="6"/>
        <v>0</v>
      </c>
      <c r="Y21" s="236">
        <f t="shared" si="7"/>
        <v>87</v>
      </c>
    </row>
    <row r="22" spans="2:25" ht="11.25">
      <c r="B22" s="195" t="s">
        <v>538</v>
      </c>
      <c r="C22" s="198" t="s">
        <v>362</v>
      </c>
      <c r="D22" s="152" t="s">
        <v>358</v>
      </c>
      <c r="E22" s="198"/>
      <c r="F22" s="236">
        <f t="shared" si="9"/>
        <v>87</v>
      </c>
      <c r="G22" s="236"/>
      <c r="H22" s="236"/>
      <c r="I22" s="255"/>
      <c r="J22" s="236">
        <f>J23</f>
        <v>87</v>
      </c>
      <c r="K22" s="236">
        <f t="shared" si="10"/>
        <v>0</v>
      </c>
      <c r="L22" s="236"/>
      <c r="M22" s="236"/>
      <c r="N22" s="236"/>
      <c r="O22" s="236">
        <f>O23</f>
        <v>0</v>
      </c>
      <c r="P22" s="236">
        <f t="shared" si="2"/>
        <v>0</v>
      </c>
      <c r="Q22" s="236"/>
      <c r="R22" s="236"/>
      <c r="S22" s="236"/>
      <c r="T22" s="236">
        <f t="shared" si="8"/>
        <v>0</v>
      </c>
      <c r="U22" s="236">
        <f t="shared" si="3"/>
        <v>87</v>
      </c>
      <c r="V22" s="236">
        <f t="shared" si="4"/>
        <v>0</v>
      </c>
      <c r="W22" s="236">
        <f t="shared" si="5"/>
        <v>0</v>
      </c>
      <c r="X22" s="236">
        <f t="shared" si="6"/>
        <v>0</v>
      </c>
      <c r="Y22" s="236">
        <f t="shared" si="7"/>
        <v>87</v>
      </c>
    </row>
    <row r="23" spans="2:25" ht="11.25">
      <c r="B23" s="193" t="s">
        <v>125</v>
      </c>
      <c r="C23" s="198" t="s">
        <v>362</v>
      </c>
      <c r="D23" s="152" t="s">
        <v>358</v>
      </c>
      <c r="E23" s="198">
        <v>1004</v>
      </c>
      <c r="F23" s="236">
        <f t="shared" si="9"/>
        <v>87</v>
      </c>
      <c r="G23" s="236"/>
      <c r="H23" s="236"/>
      <c r="I23" s="255"/>
      <c r="J23" s="236">
        <v>87</v>
      </c>
      <c r="K23" s="236">
        <f t="shared" si="10"/>
        <v>0</v>
      </c>
      <c r="L23" s="236"/>
      <c r="M23" s="236"/>
      <c r="N23" s="236"/>
      <c r="O23" s="236">
        <v>0</v>
      </c>
      <c r="P23" s="236">
        <f t="shared" si="2"/>
        <v>0</v>
      </c>
      <c r="Q23" s="236"/>
      <c r="R23" s="236"/>
      <c r="S23" s="236"/>
      <c r="T23" s="236">
        <f t="shared" si="8"/>
        <v>0</v>
      </c>
      <c r="U23" s="236">
        <f t="shared" si="3"/>
        <v>87</v>
      </c>
      <c r="V23" s="236">
        <f t="shared" si="4"/>
        <v>0</v>
      </c>
      <c r="W23" s="236">
        <f t="shared" si="5"/>
        <v>0</v>
      </c>
      <c r="X23" s="236">
        <f t="shared" si="6"/>
        <v>0</v>
      </c>
      <c r="Y23" s="236">
        <f t="shared" si="7"/>
        <v>87</v>
      </c>
    </row>
    <row r="24" spans="2:25" ht="11.25">
      <c r="B24" s="194" t="s">
        <v>160</v>
      </c>
      <c r="C24" s="199" t="s">
        <v>537</v>
      </c>
      <c r="D24" s="200"/>
      <c r="E24" s="152"/>
      <c r="F24" s="236">
        <f t="shared" si="9"/>
        <v>83.7</v>
      </c>
      <c r="G24" s="236"/>
      <c r="H24" s="236"/>
      <c r="I24" s="255">
        <f>I25</f>
        <v>83.7</v>
      </c>
      <c r="J24" s="236"/>
      <c r="K24" s="236">
        <f t="shared" si="10"/>
        <v>0</v>
      </c>
      <c r="L24" s="236"/>
      <c r="M24" s="236"/>
      <c r="N24" s="236">
        <f>N25</f>
        <v>0</v>
      </c>
      <c r="O24" s="236"/>
      <c r="P24" s="236">
        <f t="shared" si="2"/>
        <v>0</v>
      </c>
      <c r="Q24" s="236"/>
      <c r="R24" s="236"/>
      <c r="S24" s="236">
        <f aca="true" t="shared" si="11" ref="S24:S55">N24/I24*100</f>
        <v>0</v>
      </c>
      <c r="T24" s="236"/>
      <c r="U24" s="236">
        <f t="shared" si="3"/>
        <v>83.7</v>
      </c>
      <c r="V24" s="236">
        <f t="shared" si="4"/>
        <v>0</v>
      </c>
      <c r="W24" s="236">
        <f t="shared" si="5"/>
        <v>0</v>
      </c>
      <c r="X24" s="236">
        <f t="shared" si="6"/>
        <v>83.7</v>
      </c>
      <c r="Y24" s="236">
        <f t="shared" si="7"/>
        <v>0</v>
      </c>
    </row>
    <row r="25" spans="2:25" ht="11.25">
      <c r="B25" s="194" t="s">
        <v>538</v>
      </c>
      <c r="C25" s="199" t="s">
        <v>537</v>
      </c>
      <c r="D25" s="200">
        <v>300</v>
      </c>
      <c r="E25" s="152"/>
      <c r="F25" s="236">
        <f t="shared" si="9"/>
        <v>83.7</v>
      </c>
      <c r="G25" s="236"/>
      <c r="H25" s="236"/>
      <c r="I25" s="255">
        <f>I26</f>
        <v>83.7</v>
      </c>
      <c r="J25" s="236"/>
      <c r="K25" s="236">
        <f t="shared" si="10"/>
        <v>0</v>
      </c>
      <c r="L25" s="236"/>
      <c r="M25" s="236"/>
      <c r="N25" s="236">
        <f>N26</f>
        <v>0</v>
      </c>
      <c r="O25" s="236"/>
      <c r="P25" s="236">
        <f t="shared" si="2"/>
        <v>0</v>
      </c>
      <c r="Q25" s="236"/>
      <c r="R25" s="236"/>
      <c r="S25" s="236">
        <f t="shared" si="11"/>
        <v>0</v>
      </c>
      <c r="T25" s="236"/>
      <c r="U25" s="236">
        <f t="shared" si="3"/>
        <v>83.7</v>
      </c>
      <c r="V25" s="236">
        <f t="shared" si="4"/>
        <v>0</v>
      </c>
      <c r="W25" s="236">
        <f t="shared" si="5"/>
        <v>0</v>
      </c>
      <c r="X25" s="236">
        <f t="shared" si="6"/>
        <v>83.7</v>
      </c>
      <c r="Y25" s="236">
        <f t="shared" si="7"/>
        <v>0</v>
      </c>
    </row>
    <row r="26" spans="2:25" ht="11.25">
      <c r="B26" s="195" t="s">
        <v>123</v>
      </c>
      <c r="C26" s="199" t="s">
        <v>537</v>
      </c>
      <c r="D26" s="200">
        <v>300</v>
      </c>
      <c r="E26" s="152" t="s">
        <v>78</v>
      </c>
      <c r="F26" s="236">
        <f t="shared" si="9"/>
        <v>83.7</v>
      </c>
      <c r="G26" s="236"/>
      <c r="H26" s="236"/>
      <c r="I26" s="255">
        <v>83.7</v>
      </c>
      <c r="J26" s="236"/>
      <c r="K26" s="236">
        <f t="shared" si="10"/>
        <v>0</v>
      </c>
      <c r="L26" s="236"/>
      <c r="M26" s="236"/>
      <c r="N26" s="236">
        <v>0</v>
      </c>
      <c r="O26" s="236"/>
      <c r="P26" s="236">
        <f t="shared" si="2"/>
        <v>0</v>
      </c>
      <c r="Q26" s="236"/>
      <c r="R26" s="236"/>
      <c r="S26" s="236">
        <f t="shared" si="11"/>
        <v>0</v>
      </c>
      <c r="T26" s="236"/>
      <c r="U26" s="236">
        <f t="shared" si="3"/>
        <v>83.7</v>
      </c>
      <c r="V26" s="236">
        <f t="shared" si="4"/>
        <v>0</v>
      </c>
      <c r="W26" s="236">
        <f t="shared" si="5"/>
        <v>0</v>
      </c>
      <c r="X26" s="236">
        <f t="shared" si="6"/>
        <v>83.7</v>
      </c>
      <c r="Y26" s="236">
        <f t="shared" si="7"/>
        <v>0</v>
      </c>
    </row>
    <row r="27" spans="2:25" ht="22.5">
      <c r="B27" s="194" t="s">
        <v>161</v>
      </c>
      <c r="C27" s="198" t="s">
        <v>131</v>
      </c>
      <c r="D27" s="152"/>
      <c r="E27" s="198"/>
      <c r="F27" s="236">
        <f t="shared" si="9"/>
        <v>6431.2</v>
      </c>
      <c r="G27" s="236"/>
      <c r="H27" s="236"/>
      <c r="I27" s="255">
        <f>I28</f>
        <v>6431.2</v>
      </c>
      <c r="J27" s="236"/>
      <c r="K27" s="236">
        <f t="shared" si="10"/>
        <v>0</v>
      </c>
      <c r="L27" s="236"/>
      <c r="M27" s="236"/>
      <c r="N27" s="236">
        <f>N28</f>
        <v>0</v>
      </c>
      <c r="O27" s="236"/>
      <c r="P27" s="236">
        <f t="shared" si="2"/>
        <v>0</v>
      </c>
      <c r="Q27" s="236"/>
      <c r="R27" s="236"/>
      <c r="S27" s="236">
        <f t="shared" si="11"/>
        <v>0</v>
      </c>
      <c r="T27" s="236"/>
      <c r="U27" s="236">
        <f t="shared" si="3"/>
        <v>6431.2</v>
      </c>
      <c r="V27" s="236">
        <f t="shared" si="4"/>
        <v>0</v>
      </c>
      <c r="W27" s="236">
        <f t="shared" si="5"/>
        <v>0</v>
      </c>
      <c r="X27" s="236">
        <f t="shared" si="6"/>
        <v>6431.2</v>
      </c>
      <c r="Y27" s="236">
        <f t="shared" si="7"/>
        <v>0</v>
      </c>
    </row>
    <row r="28" spans="2:25" ht="11.25">
      <c r="B28" s="194" t="s">
        <v>527</v>
      </c>
      <c r="C28" s="198" t="s">
        <v>131</v>
      </c>
      <c r="D28" s="152" t="s">
        <v>525</v>
      </c>
      <c r="E28" s="198"/>
      <c r="F28" s="236">
        <f t="shared" si="9"/>
        <v>6431.2</v>
      </c>
      <c r="G28" s="236"/>
      <c r="H28" s="236"/>
      <c r="I28" s="255">
        <f>I29</f>
        <v>6431.2</v>
      </c>
      <c r="J28" s="236"/>
      <c r="K28" s="236">
        <f t="shared" si="10"/>
        <v>0</v>
      </c>
      <c r="L28" s="236"/>
      <c r="M28" s="236"/>
      <c r="N28" s="236">
        <f>N29</f>
        <v>0</v>
      </c>
      <c r="O28" s="236"/>
      <c r="P28" s="236">
        <f t="shared" si="2"/>
        <v>0</v>
      </c>
      <c r="Q28" s="236"/>
      <c r="R28" s="236"/>
      <c r="S28" s="236">
        <f t="shared" si="11"/>
        <v>0</v>
      </c>
      <c r="T28" s="236"/>
      <c r="U28" s="236">
        <f t="shared" si="3"/>
        <v>6431.2</v>
      </c>
      <c r="V28" s="236">
        <f t="shared" si="4"/>
        <v>0</v>
      </c>
      <c r="W28" s="236">
        <f t="shared" si="5"/>
        <v>0</v>
      </c>
      <c r="X28" s="236">
        <f t="shared" si="6"/>
        <v>6431.2</v>
      </c>
      <c r="Y28" s="236">
        <f t="shared" si="7"/>
        <v>0</v>
      </c>
    </row>
    <row r="29" spans="2:25" ht="11.25">
      <c r="B29" s="193" t="s">
        <v>125</v>
      </c>
      <c r="C29" s="198" t="s">
        <v>131</v>
      </c>
      <c r="D29" s="152" t="s">
        <v>525</v>
      </c>
      <c r="E29" s="198">
        <v>1004</v>
      </c>
      <c r="F29" s="236">
        <f t="shared" si="9"/>
        <v>6431.2</v>
      </c>
      <c r="G29" s="236"/>
      <c r="H29" s="236"/>
      <c r="I29" s="255">
        <v>6431.2</v>
      </c>
      <c r="J29" s="236"/>
      <c r="K29" s="236">
        <f t="shared" si="10"/>
        <v>0</v>
      </c>
      <c r="L29" s="236"/>
      <c r="M29" s="236"/>
      <c r="N29" s="236">
        <v>0</v>
      </c>
      <c r="O29" s="236"/>
      <c r="P29" s="236">
        <f t="shared" si="2"/>
        <v>0</v>
      </c>
      <c r="Q29" s="236"/>
      <c r="R29" s="236"/>
      <c r="S29" s="236">
        <f t="shared" si="11"/>
        <v>0</v>
      </c>
      <c r="T29" s="236"/>
      <c r="U29" s="236">
        <f t="shared" si="3"/>
        <v>6431.2</v>
      </c>
      <c r="V29" s="236">
        <f t="shared" si="4"/>
        <v>0</v>
      </c>
      <c r="W29" s="236">
        <f t="shared" si="5"/>
        <v>0</v>
      </c>
      <c r="X29" s="236">
        <f t="shared" si="6"/>
        <v>6431.2</v>
      </c>
      <c r="Y29" s="236">
        <f t="shared" si="7"/>
        <v>0</v>
      </c>
    </row>
    <row r="30" spans="2:25" ht="11.25">
      <c r="B30" s="194" t="s">
        <v>162</v>
      </c>
      <c r="C30" s="201" t="s">
        <v>519</v>
      </c>
      <c r="D30" s="200"/>
      <c r="E30" s="202"/>
      <c r="F30" s="236">
        <f t="shared" si="9"/>
        <v>1877.7</v>
      </c>
      <c r="G30" s="236"/>
      <c r="H30" s="236"/>
      <c r="I30" s="255">
        <f>I31</f>
        <v>1877.7</v>
      </c>
      <c r="J30" s="236"/>
      <c r="K30" s="236">
        <f t="shared" si="10"/>
        <v>465.6</v>
      </c>
      <c r="L30" s="236"/>
      <c r="M30" s="236"/>
      <c r="N30" s="236">
        <f>N31</f>
        <v>465.6</v>
      </c>
      <c r="O30" s="236"/>
      <c r="P30" s="236">
        <f t="shared" si="2"/>
        <v>24.796293337593866</v>
      </c>
      <c r="Q30" s="236"/>
      <c r="R30" s="236"/>
      <c r="S30" s="236">
        <f t="shared" si="11"/>
        <v>24.796293337593866</v>
      </c>
      <c r="T30" s="236"/>
      <c r="U30" s="236">
        <f t="shared" si="3"/>
        <v>1412.1</v>
      </c>
      <c r="V30" s="236">
        <f t="shared" si="4"/>
        <v>0</v>
      </c>
      <c r="W30" s="236">
        <f t="shared" si="5"/>
        <v>0</v>
      </c>
      <c r="X30" s="236">
        <f t="shared" si="6"/>
        <v>1412.1</v>
      </c>
      <c r="Y30" s="236">
        <f t="shared" si="7"/>
        <v>0</v>
      </c>
    </row>
    <row r="31" spans="2:25" ht="11.25">
      <c r="B31" s="195" t="s">
        <v>233</v>
      </c>
      <c r="C31" s="201" t="s">
        <v>519</v>
      </c>
      <c r="D31" s="152" t="s">
        <v>234</v>
      </c>
      <c r="E31" s="202"/>
      <c r="F31" s="236">
        <f t="shared" si="9"/>
        <v>1877.7</v>
      </c>
      <c r="G31" s="236"/>
      <c r="H31" s="236"/>
      <c r="I31" s="255">
        <f>I32</f>
        <v>1877.7</v>
      </c>
      <c r="J31" s="236"/>
      <c r="K31" s="236">
        <f t="shared" si="10"/>
        <v>465.6</v>
      </c>
      <c r="L31" s="236"/>
      <c r="M31" s="236"/>
      <c r="N31" s="236">
        <f>N32</f>
        <v>465.6</v>
      </c>
      <c r="O31" s="236"/>
      <c r="P31" s="236">
        <f t="shared" si="2"/>
        <v>24.796293337593866</v>
      </c>
      <c r="Q31" s="236"/>
      <c r="R31" s="236"/>
      <c r="S31" s="236">
        <f t="shared" si="11"/>
        <v>24.796293337593866</v>
      </c>
      <c r="T31" s="236"/>
      <c r="U31" s="236">
        <f t="shared" si="3"/>
        <v>1412.1</v>
      </c>
      <c r="V31" s="236">
        <f t="shared" si="4"/>
        <v>0</v>
      </c>
      <c r="W31" s="236">
        <f t="shared" si="5"/>
        <v>0</v>
      </c>
      <c r="X31" s="236">
        <f t="shared" si="6"/>
        <v>1412.1</v>
      </c>
      <c r="Y31" s="236">
        <f t="shared" si="7"/>
        <v>0</v>
      </c>
    </row>
    <row r="32" spans="2:25" ht="11.25">
      <c r="B32" s="195" t="s">
        <v>464</v>
      </c>
      <c r="C32" s="201" t="s">
        <v>519</v>
      </c>
      <c r="D32" s="152" t="s">
        <v>234</v>
      </c>
      <c r="E32" s="202" t="s">
        <v>77</v>
      </c>
      <c r="F32" s="236">
        <f t="shared" si="9"/>
        <v>1877.7</v>
      </c>
      <c r="G32" s="236"/>
      <c r="H32" s="236"/>
      <c r="I32" s="255">
        <v>1877.7</v>
      </c>
      <c r="J32" s="236"/>
      <c r="K32" s="236">
        <f t="shared" si="10"/>
        <v>465.6</v>
      </c>
      <c r="L32" s="236"/>
      <c r="M32" s="236"/>
      <c r="N32" s="236">
        <v>465.6</v>
      </c>
      <c r="O32" s="236"/>
      <c r="P32" s="236">
        <f t="shared" si="2"/>
        <v>24.796293337593866</v>
      </c>
      <c r="Q32" s="236"/>
      <c r="R32" s="236"/>
      <c r="S32" s="236">
        <f t="shared" si="11"/>
        <v>24.796293337593866</v>
      </c>
      <c r="T32" s="236"/>
      <c r="U32" s="236">
        <f t="shared" si="3"/>
        <v>1412.1</v>
      </c>
      <c r="V32" s="236">
        <f t="shared" si="4"/>
        <v>0</v>
      </c>
      <c r="W32" s="236">
        <f t="shared" si="5"/>
        <v>0</v>
      </c>
      <c r="X32" s="236">
        <f t="shared" si="6"/>
        <v>1412.1</v>
      </c>
      <c r="Y32" s="236">
        <f t="shared" si="7"/>
        <v>0</v>
      </c>
    </row>
    <row r="33" spans="2:25" ht="22.5">
      <c r="B33" s="194" t="s">
        <v>163</v>
      </c>
      <c r="C33" s="198" t="s">
        <v>363</v>
      </c>
      <c r="D33" s="152"/>
      <c r="E33" s="198"/>
      <c r="F33" s="236">
        <f t="shared" si="9"/>
        <v>977.8</v>
      </c>
      <c r="G33" s="236"/>
      <c r="H33" s="236"/>
      <c r="I33" s="255">
        <f>I34</f>
        <v>977.8</v>
      </c>
      <c r="J33" s="236"/>
      <c r="K33" s="236">
        <f t="shared" si="10"/>
        <v>162.3</v>
      </c>
      <c r="L33" s="236"/>
      <c r="M33" s="236"/>
      <c r="N33" s="236">
        <f>N34</f>
        <v>162.3</v>
      </c>
      <c r="O33" s="236"/>
      <c r="P33" s="236">
        <f t="shared" si="2"/>
        <v>16.59848639803641</v>
      </c>
      <c r="Q33" s="236"/>
      <c r="R33" s="236"/>
      <c r="S33" s="236">
        <f t="shared" si="11"/>
        <v>16.59848639803641</v>
      </c>
      <c r="T33" s="236"/>
      <c r="U33" s="236">
        <f t="shared" si="3"/>
        <v>815.5</v>
      </c>
      <c r="V33" s="236">
        <f t="shared" si="4"/>
        <v>0</v>
      </c>
      <c r="W33" s="236">
        <f t="shared" si="5"/>
        <v>0</v>
      </c>
      <c r="X33" s="236">
        <f t="shared" si="6"/>
        <v>815.5</v>
      </c>
      <c r="Y33" s="236">
        <f t="shared" si="7"/>
        <v>0</v>
      </c>
    </row>
    <row r="34" spans="2:25" ht="11.25">
      <c r="B34" s="195" t="s">
        <v>538</v>
      </c>
      <c r="C34" s="198" t="s">
        <v>363</v>
      </c>
      <c r="D34" s="152" t="s">
        <v>358</v>
      </c>
      <c r="E34" s="198"/>
      <c r="F34" s="236">
        <f t="shared" si="9"/>
        <v>977.8</v>
      </c>
      <c r="G34" s="236"/>
      <c r="H34" s="236"/>
      <c r="I34" s="255">
        <f>I35</f>
        <v>977.8</v>
      </c>
      <c r="J34" s="236"/>
      <c r="K34" s="236">
        <f t="shared" si="10"/>
        <v>162.3</v>
      </c>
      <c r="L34" s="236"/>
      <c r="M34" s="236"/>
      <c r="N34" s="236">
        <f>N35</f>
        <v>162.3</v>
      </c>
      <c r="O34" s="236"/>
      <c r="P34" s="236">
        <f t="shared" si="2"/>
        <v>16.59848639803641</v>
      </c>
      <c r="Q34" s="236"/>
      <c r="R34" s="236"/>
      <c r="S34" s="236">
        <f t="shared" si="11"/>
        <v>16.59848639803641</v>
      </c>
      <c r="T34" s="236"/>
      <c r="U34" s="236">
        <f t="shared" si="3"/>
        <v>815.5</v>
      </c>
      <c r="V34" s="236">
        <f t="shared" si="4"/>
        <v>0</v>
      </c>
      <c r="W34" s="236">
        <f t="shared" si="5"/>
        <v>0</v>
      </c>
      <c r="X34" s="236">
        <f t="shared" si="6"/>
        <v>815.5</v>
      </c>
      <c r="Y34" s="236">
        <f t="shared" si="7"/>
        <v>0</v>
      </c>
    </row>
    <row r="35" spans="2:25" ht="11.25">
      <c r="B35" s="193" t="s">
        <v>125</v>
      </c>
      <c r="C35" s="198" t="s">
        <v>363</v>
      </c>
      <c r="D35" s="152" t="s">
        <v>358</v>
      </c>
      <c r="E35" s="198">
        <v>1004</v>
      </c>
      <c r="F35" s="236">
        <f t="shared" si="9"/>
        <v>977.8</v>
      </c>
      <c r="G35" s="236"/>
      <c r="H35" s="236"/>
      <c r="I35" s="255">
        <v>977.8</v>
      </c>
      <c r="J35" s="236"/>
      <c r="K35" s="236">
        <f t="shared" si="10"/>
        <v>162.3</v>
      </c>
      <c r="L35" s="236"/>
      <c r="M35" s="236"/>
      <c r="N35" s="236">
        <v>162.3</v>
      </c>
      <c r="O35" s="236"/>
      <c r="P35" s="236">
        <f t="shared" si="2"/>
        <v>16.59848639803641</v>
      </c>
      <c r="Q35" s="236"/>
      <c r="R35" s="236"/>
      <c r="S35" s="236">
        <f t="shared" si="11"/>
        <v>16.59848639803641</v>
      </c>
      <c r="T35" s="236"/>
      <c r="U35" s="236">
        <f t="shared" si="3"/>
        <v>815.5</v>
      </c>
      <c r="V35" s="236">
        <f t="shared" si="4"/>
        <v>0</v>
      </c>
      <c r="W35" s="236">
        <f t="shared" si="5"/>
        <v>0</v>
      </c>
      <c r="X35" s="236">
        <f t="shared" si="6"/>
        <v>815.5</v>
      </c>
      <c r="Y35" s="236">
        <f t="shared" si="7"/>
        <v>0</v>
      </c>
    </row>
    <row r="36" spans="2:25" ht="11.25">
      <c r="B36" s="195" t="s">
        <v>164</v>
      </c>
      <c r="C36" s="152" t="s">
        <v>370</v>
      </c>
      <c r="D36" s="152"/>
      <c r="E36" s="152"/>
      <c r="F36" s="236">
        <f t="shared" si="9"/>
        <v>3313.4</v>
      </c>
      <c r="G36" s="236"/>
      <c r="H36" s="236"/>
      <c r="I36" s="255">
        <f>I37</f>
        <v>3313.4</v>
      </c>
      <c r="J36" s="236"/>
      <c r="K36" s="236">
        <f t="shared" si="10"/>
        <v>827.9</v>
      </c>
      <c r="L36" s="236"/>
      <c r="M36" s="236"/>
      <c r="N36" s="236">
        <f>N37</f>
        <v>827.9</v>
      </c>
      <c r="O36" s="236"/>
      <c r="P36" s="236">
        <f t="shared" si="2"/>
        <v>24.986418784330294</v>
      </c>
      <c r="Q36" s="236"/>
      <c r="R36" s="236"/>
      <c r="S36" s="236">
        <f t="shared" si="11"/>
        <v>24.986418784330294</v>
      </c>
      <c r="T36" s="236"/>
      <c r="U36" s="236">
        <f t="shared" si="3"/>
        <v>2485.5</v>
      </c>
      <c r="V36" s="236">
        <f t="shared" si="4"/>
        <v>0</v>
      </c>
      <c r="W36" s="236">
        <f t="shared" si="5"/>
        <v>0</v>
      </c>
      <c r="X36" s="236">
        <f t="shared" si="6"/>
        <v>2485.5</v>
      </c>
      <c r="Y36" s="236">
        <f t="shared" si="7"/>
        <v>0</v>
      </c>
    </row>
    <row r="37" spans="2:25" ht="11.25">
      <c r="B37" s="203" t="s">
        <v>422</v>
      </c>
      <c r="C37" s="152" t="s">
        <v>370</v>
      </c>
      <c r="D37" s="152" t="s">
        <v>226</v>
      </c>
      <c r="E37" s="152"/>
      <c r="F37" s="236">
        <f t="shared" si="9"/>
        <v>3313.4</v>
      </c>
      <c r="G37" s="236"/>
      <c r="H37" s="236"/>
      <c r="I37" s="255">
        <f>I38</f>
        <v>3313.4</v>
      </c>
      <c r="J37" s="236"/>
      <c r="K37" s="236">
        <f t="shared" si="10"/>
        <v>827.9</v>
      </c>
      <c r="L37" s="236"/>
      <c r="M37" s="236"/>
      <c r="N37" s="236">
        <f>N38</f>
        <v>827.9</v>
      </c>
      <c r="O37" s="236"/>
      <c r="P37" s="236">
        <f t="shared" si="2"/>
        <v>24.986418784330294</v>
      </c>
      <c r="Q37" s="236"/>
      <c r="R37" s="236"/>
      <c r="S37" s="236">
        <f t="shared" si="11"/>
        <v>24.986418784330294</v>
      </c>
      <c r="T37" s="236"/>
      <c r="U37" s="236">
        <f t="shared" si="3"/>
        <v>2485.5</v>
      </c>
      <c r="V37" s="236">
        <f t="shared" si="4"/>
        <v>0</v>
      </c>
      <c r="W37" s="236">
        <f t="shared" si="5"/>
        <v>0</v>
      </c>
      <c r="X37" s="236">
        <f t="shared" si="6"/>
        <v>2485.5</v>
      </c>
      <c r="Y37" s="236">
        <f t="shared" si="7"/>
        <v>0</v>
      </c>
    </row>
    <row r="38" spans="2:25" ht="11.25">
      <c r="B38" s="195" t="s">
        <v>60</v>
      </c>
      <c r="C38" s="152" t="s">
        <v>370</v>
      </c>
      <c r="D38" s="152" t="s">
        <v>226</v>
      </c>
      <c r="E38" s="152" t="s">
        <v>59</v>
      </c>
      <c r="F38" s="236">
        <f t="shared" si="9"/>
        <v>3313.4</v>
      </c>
      <c r="G38" s="236"/>
      <c r="H38" s="236"/>
      <c r="I38" s="255">
        <v>3313.4</v>
      </c>
      <c r="J38" s="236"/>
      <c r="K38" s="236">
        <f t="shared" si="10"/>
        <v>827.9</v>
      </c>
      <c r="L38" s="236"/>
      <c r="M38" s="236"/>
      <c r="N38" s="236">
        <v>827.9</v>
      </c>
      <c r="O38" s="236"/>
      <c r="P38" s="236">
        <f t="shared" si="2"/>
        <v>24.986418784330294</v>
      </c>
      <c r="Q38" s="236"/>
      <c r="R38" s="236"/>
      <c r="S38" s="236">
        <f t="shared" si="11"/>
        <v>24.986418784330294</v>
      </c>
      <c r="T38" s="236"/>
      <c r="U38" s="236">
        <f t="shared" si="3"/>
        <v>2485.5</v>
      </c>
      <c r="V38" s="236">
        <f t="shared" si="4"/>
        <v>0</v>
      </c>
      <c r="W38" s="236">
        <f t="shared" si="5"/>
        <v>0</v>
      </c>
      <c r="X38" s="236">
        <f t="shared" si="6"/>
        <v>2485.5</v>
      </c>
      <c r="Y38" s="236">
        <f t="shared" si="7"/>
        <v>0</v>
      </c>
    </row>
    <row r="39" spans="2:25" ht="45">
      <c r="B39" s="194" t="s">
        <v>165</v>
      </c>
      <c r="C39" s="199" t="s">
        <v>13</v>
      </c>
      <c r="D39" s="152"/>
      <c r="E39" s="152"/>
      <c r="F39" s="236">
        <f t="shared" si="9"/>
        <v>67970.2</v>
      </c>
      <c r="G39" s="236"/>
      <c r="H39" s="236"/>
      <c r="I39" s="255">
        <f>I40</f>
        <v>67970.2</v>
      </c>
      <c r="J39" s="236"/>
      <c r="K39" s="236">
        <f t="shared" si="10"/>
        <v>16673.9</v>
      </c>
      <c r="L39" s="236"/>
      <c r="M39" s="236"/>
      <c r="N39" s="236">
        <f>N40</f>
        <v>16673.9</v>
      </c>
      <c r="O39" s="236"/>
      <c r="P39" s="236">
        <f t="shared" si="2"/>
        <v>24.53119161044105</v>
      </c>
      <c r="Q39" s="236"/>
      <c r="R39" s="236"/>
      <c r="S39" s="236">
        <f t="shared" si="11"/>
        <v>24.53119161044105</v>
      </c>
      <c r="T39" s="236"/>
      <c r="U39" s="236">
        <f t="shared" si="3"/>
        <v>51296.299999999996</v>
      </c>
      <c r="V39" s="236">
        <f t="shared" si="4"/>
        <v>0</v>
      </c>
      <c r="W39" s="236">
        <f t="shared" si="5"/>
        <v>0</v>
      </c>
      <c r="X39" s="236">
        <f t="shared" si="6"/>
        <v>51296.299999999996</v>
      </c>
      <c r="Y39" s="236">
        <f t="shared" si="7"/>
        <v>0</v>
      </c>
    </row>
    <row r="40" spans="2:25" ht="11.25">
      <c r="B40" s="195" t="s">
        <v>233</v>
      </c>
      <c r="C40" s="199" t="s">
        <v>13</v>
      </c>
      <c r="D40" s="152" t="s">
        <v>234</v>
      </c>
      <c r="E40" s="152"/>
      <c r="F40" s="236">
        <f t="shared" si="9"/>
        <v>67970.2</v>
      </c>
      <c r="G40" s="237"/>
      <c r="H40" s="237"/>
      <c r="I40" s="256">
        <f>I41+I42</f>
        <v>67970.2</v>
      </c>
      <c r="J40" s="236"/>
      <c r="K40" s="236">
        <f t="shared" si="10"/>
        <v>16673.9</v>
      </c>
      <c r="L40" s="236"/>
      <c r="M40" s="236"/>
      <c r="N40" s="236">
        <f>N41+N42</f>
        <v>16673.9</v>
      </c>
      <c r="O40" s="236"/>
      <c r="P40" s="236">
        <f t="shared" si="2"/>
        <v>24.53119161044105</v>
      </c>
      <c r="Q40" s="236"/>
      <c r="R40" s="236"/>
      <c r="S40" s="236">
        <f t="shared" si="11"/>
        <v>24.53119161044105</v>
      </c>
      <c r="T40" s="236"/>
      <c r="U40" s="236">
        <f t="shared" si="3"/>
        <v>51296.299999999996</v>
      </c>
      <c r="V40" s="236">
        <f t="shared" si="4"/>
        <v>0</v>
      </c>
      <c r="W40" s="236">
        <f t="shared" si="5"/>
        <v>0</v>
      </c>
      <c r="X40" s="236">
        <f t="shared" si="6"/>
        <v>51296.299999999996</v>
      </c>
      <c r="Y40" s="236">
        <f t="shared" si="7"/>
        <v>0</v>
      </c>
    </row>
    <row r="41" spans="2:25" ht="11.25">
      <c r="B41" s="195" t="s">
        <v>463</v>
      </c>
      <c r="C41" s="199" t="s">
        <v>13</v>
      </c>
      <c r="D41" s="152" t="s">
        <v>234</v>
      </c>
      <c r="E41" s="152" t="s">
        <v>76</v>
      </c>
      <c r="F41" s="236">
        <f t="shared" si="9"/>
        <v>9578.6</v>
      </c>
      <c r="G41" s="236"/>
      <c r="H41" s="236"/>
      <c r="I41" s="255">
        <v>9578.6</v>
      </c>
      <c r="J41" s="236"/>
      <c r="K41" s="236">
        <f t="shared" si="10"/>
        <v>2330.3</v>
      </c>
      <c r="L41" s="236"/>
      <c r="M41" s="236"/>
      <c r="N41" s="236">
        <v>2330.3</v>
      </c>
      <c r="O41" s="236"/>
      <c r="P41" s="236">
        <f t="shared" si="2"/>
        <v>24.32818992337085</v>
      </c>
      <c r="Q41" s="236"/>
      <c r="R41" s="236"/>
      <c r="S41" s="236">
        <f t="shared" si="11"/>
        <v>24.32818992337085</v>
      </c>
      <c r="T41" s="236"/>
      <c r="U41" s="236">
        <f t="shared" si="3"/>
        <v>7248.3</v>
      </c>
      <c r="V41" s="236">
        <f t="shared" si="4"/>
        <v>0</v>
      </c>
      <c r="W41" s="236">
        <f t="shared" si="5"/>
        <v>0</v>
      </c>
      <c r="X41" s="236">
        <f t="shared" si="6"/>
        <v>7248.3</v>
      </c>
      <c r="Y41" s="236">
        <f t="shared" si="7"/>
        <v>0</v>
      </c>
    </row>
    <row r="42" spans="2:25" ht="11.25">
      <c r="B42" s="195" t="s">
        <v>464</v>
      </c>
      <c r="C42" s="199" t="s">
        <v>13</v>
      </c>
      <c r="D42" s="152" t="s">
        <v>234</v>
      </c>
      <c r="E42" s="152" t="s">
        <v>77</v>
      </c>
      <c r="F42" s="236">
        <f t="shared" si="9"/>
        <v>58391.6</v>
      </c>
      <c r="G42" s="236"/>
      <c r="H42" s="236"/>
      <c r="I42" s="255">
        <v>58391.6</v>
      </c>
      <c r="J42" s="236"/>
      <c r="K42" s="236">
        <f t="shared" si="10"/>
        <v>14343.6</v>
      </c>
      <c r="L42" s="236"/>
      <c r="M42" s="236"/>
      <c r="N42" s="236">
        <v>14343.6</v>
      </c>
      <c r="O42" s="236"/>
      <c r="P42" s="236">
        <f t="shared" si="2"/>
        <v>24.56449215298091</v>
      </c>
      <c r="Q42" s="236"/>
      <c r="R42" s="236"/>
      <c r="S42" s="236">
        <f t="shared" si="11"/>
        <v>24.56449215298091</v>
      </c>
      <c r="T42" s="236"/>
      <c r="U42" s="236">
        <f t="shared" si="3"/>
        <v>44048</v>
      </c>
      <c r="V42" s="236">
        <f t="shared" si="4"/>
        <v>0</v>
      </c>
      <c r="W42" s="236">
        <f t="shared" si="5"/>
        <v>0</v>
      </c>
      <c r="X42" s="236">
        <f t="shared" si="6"/>
        <v>44048</v>
      </c>
      <c r="Y42" s="236">
        <f t="shared" si="7"/>
        <v>0</v>
      </c>
    </row>
    <row r="43" spans="2:25" ht="22.5">
      <c r="B43" s="174" t="s">
        <v>209</v>
      </c>
      <c r="C43" s="199" t="s">
        <v>210</v>
      </c>
      <c r="D43" s="152"/>
      <c r="E43" s="152"/>
      <c r="F43" s="236">
        <f t="shared" si="9"/>
        <v>261.9</v>
      </c>
      <c r="G43" s="236"/>
      <c r="H43" s="236">
        <f>H44</f>
        <v>11.7</v>
      </c>
      <c r="I43" s="255">
        <f>I44+I46</f>
        <v>250.2</v>
      </c>
      <c r="J43" s="236"/>
      <c r="K43" s="236">
        <f t="shared" si="10"/>
        <v>41.99999999999999</v>
      </c>
      <c r="L43" s="236"/>
      <c r="M43" s="236">
        <f>M44</f>
        <v>2.3</v>
      </c>
      <c r="N43" s="236">
        <f>N44+N46</f>
        <v>39.699999999999996</v>
      </c>
      <c r="O43" s="236"/>
      <c r="P43" s="236">
        <f t="shared" si="2"/>
        <v>16.036655211912944</v>
      </c>
      <c r="Q43" s="236"/>
      <c r="R43" s="236">
        <f>M43/H43*100</f>
        <v>19.65811965811966</v>
      </c>
      <c r="S43" s="236">
        <f t="shared" si="11"/>
        <v>15.867306155075939</v>
      </c>
      <c r="T43" s="236"/>
      <c r="U43" s="236">
        <f t="shared" si="3"/>
        <v>219.89999999999998</v>
      </c>
      <c r="V43" s="236">
        <f t="shared" si="4"/>
        <v>0</v>
      </c>
      <c r="W43" s="236">
        <f t="shared" si="5"/>
        <v>9.399999999999999</v>
      </c>
      <c r="X43" s="236">
        <f t="shared" si="6"/>
        <v>210.5</v>
      </c>
      <c r="Y43" s="236">
        <f t="shared" si="7"/>
        <v>0</v>
      </c>
    </row>
    <row r="44" spans="2:25" ht="22.5">
      <c r="B44" s="195" t="s">
        <v>106</v>
      </c>
      <c r="C44" s="199" t="s">
        <v>210</v>
      </c>
      <c r="D44" s="152" t="s">
        <v>373</v>
      </c>
      <c r="E44" s="152"/>
      <c r="F44" s="236">
        <f t="shared" si="9"/>
        <v>251.79999999999998</v>
      </c>
      <c r="G44" s="236"/>
      <c r="H44" s="236">
        <f>H45</f>
        <v>11.7</v>
      </c>
      <c r="I44" s="255">
        <f>I45</f>
        <v>240.1</v>
      </c>
      <c r="J44" s="236"/>
      <c r="K44" s="236">
        <f t="shared" si="10"/>
        <v>39.199999999999996</v>
      </c>
      <c r="L44" s="236"/>
      <c r="M44" s="236">
        <f>M45</f>
        <v>2.3</v>
      </c>
      <c r="N44" s="236">
        <f>N45</f>
        <v>36.9</v>
      </c>
      <c r="O44" s="236"/>
      <c r="P44" s="236">
        <f t="shared" si="2"/>
        <v>15.567911040508339</v>
      </c>
      <c r="Q44" s="236"/>
      <c r="R44" s="236">
        <f>M44/H44*100</f>
        <v>19.65811965811966</v>
      </c>
      <c r="S44" s="236">
        <f t="shared" si="11"/>
        <v>15.3685964181591</v>
      </c>
      <c r="T44" s="236"/>
      <c r="U44" s="236">
        <f t="shared" si="3"/>
        <v>212.6</v>
      </c>
      <c r="V44" s="236">
        <f t="shared" si="4"/>
        <v>0</v>
      </c>
      <c r="W44" s="236">
        <f t="shared" si="5"/>
        <v>9.399999999999999</v>
      </c>
      <c r="X44" s="236">
        <f t="shared" si="6"/>
        <v>203.2</v>
      </c>
      <c r="Y44" s="236">
        <f t="shared" si="7"/>
        <v>0</v>
      </c>
    </row>
    <row r="45" spans="2:25" ht="11.25">
      <c r="B45" s="194" t="s">
        <v>459</v>
      </c>
      <c r="C45" s="199" t="s">
        <v>210</v>
      </c>
      <c r="D45" s="152" t="s">
        <v>373</v>
      </c>
      <c r="E45" s="152" t="s">
        <v>52</v>
      </c>
      <c r="F45" s="236">
        <f t="shared" si="9"/>
        <v>251.79999999999998</v>
      </c>
      <c r="G45" s="236"/>
      <c r="H45" s="236">
        <v>11.7</v>
      </c>
      <c r="I45" s="255">
        <v>240.1</v>
      </c>
      <c r="J45" s="236"/>
      <c r="K45" s="236">
        <f t="shared" si="10"/>
        <v>39.199999999999996</v>
      </c>
      <c r="L45" s="236"/>
      <c r="M45" s="236">
        <v>2.3</v>
      </c>
      <c r="N45" s="236">
        <v>36.9</v>
      </c>
      <c r="O45" s="236"/>
      <c r="P45" s="236">
        <f t="shared" si="2"/>
        <v>15.567911040508339</v>
      </c>
      <c r="Q45" s="236"/>
      <c r="R45" s="236">
        <f>M45/H45*100</f>
        <v>19.65811965811966</v>
      </c>
      <c r="S45" s="236">
        <f t="shared" si="11"/>
        <v>15.3685964181591</v>
      </c>
      <c r="T45" s="236"/>
      <c r="U45" s="236">
        <f t="shared" si="3"/>
        <v>212.6</v>
      </c>
      <c r="V45" s="236">
        <f t="shared" si="4"/>
        <v>0</v>
      </c>
      <c r="W45" s="236">
        <f t="shared" si="5"/>
        <v>9.399999999999999</v>
      </c>
      <c r="X45" s="236">
        <f t="shared" si="6"/>
        <v>203.2</v>
      </c>
      <c r="Y45" s="236">
        <f t="shared" si="7"/>
        <v>0</v>
      </c>
    </row>
    <row r="46" spans="2:25" ht="11.25">
      <c r="B46" s="194" t="s">
        <v>113</v>
      </c>
      <c r="C46" s="199" t="s">
        <v>210</v>
      </c>
      <c r="D46" s="152" t="s">
        <v>114</v>
      </c>
      <c r="E46" s="152"/>
      <c r="F46" s="236">
        <f t="shared" si="9"/>
        <v>10.1</v>
      </c>
      <c r="G46" s="236"/>
      <c r="H46" s="236"/>
      <c r="I46" s="255">
        <f>I47</f>
        <v>10.1</v>
      </c>
      <c r="J46" s="236"/>
      <c r="K46" s="236">
        <f t="shared" si="10"/>
        <v>2.8</v>
      </c>
      <c r="L46" s="236"/>
      <c r="M46" s="236"/>
      <c r="N46" s="236">
        <f>N47</f>
        <v>2.8</v>
      </c>
      <c r="O46" s="236"/>
      <c r="P46" s="236">
        <f t="shared" si="2"/>
        <v>27.72277227722772</v>
      </c>
      <c r="Q46" s="236"/>
      <c r="R46" s="236"/>
      <c r="S46" s="236">
        <f t="shared" si="11"/>
        <v>27.72277227722772</v>
      </c>
      <c r="T46" s="236"/>
      <c r="U46" s="236">
        <f t="shared" si="3"/>
        <v>7.3</v>
      </c>
      <c r="V46" s="236">
        <f t="shared" si="4"/>
        <v>0</v>
      </c>
      <c r="W46" s="236">
        <f t="shared" si="5"/>
        <v>0</v>
      </c>
      <c r="X46" s="236">
        <f t="shared" si="6"/>
        <v>7.3</v>
      </c>
      <c r="Y46" s="236">
        <f t="shared" si="7"/>
        <v>0</v>
      </c>
    </row>
    <row r="47" spans="2:25" ht="11.25">
      <c r="B47" s="194" t="s">
        <v>459</v>
      </c>
      <c r="C47" s="199" t="s">
        <v>210</v>
      </c>
      <c r="D47" s="152" t="s">
        <v>114</v>
      </c>
      <c r="E47" s="152" t="s">
        <v>52</v>
      </c>
      <c r="F47" s="236">
        <f t="shared" si="9"/>
        <v>10.1</v>
      </c>
      <c r="G47" s="236"/>
      <c r="H47" s="236"/>
      <c r="I47" s="255">
        <v>10.1</v>
      </c>
      <c r="J47" s="236"/>
      <c r="K47" s="236">
        <f t="shared" si="10"/>
        <v>2.8</v>
      </c>
      <c r="L47" s="236"/>
      <c r="M47" s="236"/>
      <c r="N47" s="236">
        <v>2.8</v>
      </c>
      <c r="O47" s="236"/>
      <c r="P47" s="236">
        <f t="shared" si="2"/>
        <v>27.72277227722772</v>
      </c>
      <c r="Q47" s="236"/>
      <c r="R47" s="236"/>
      <c r="S47" s="236">
        <f t="shared" si="11"/>
        <v>27.72277227722772</v>
      </c>
      <c r="T47" s="236"/>
      <c r="U47" s="236">
        <f t="shared" si="3"/>
        <v>7.3</v>
      </c>
      <c r="V47" s="236">
        <f t="shared" si="4"/>
        <v>0</v>
      </c>
      <c r="W47" s="236">
        <f t="shared" si="5"/>
        <v>0</v>
      </c>
      <c r="X47" s="236">
        <f t="shared" si="6"/>
        <v>7.3</v>
      </c>
      <c r="Y47" s="236">
        <f t="shared" si="7"/>
        <v>0</v>
      </c>
    </row>
    <row r="48" spans="2:25" ht="22.5">
      <c r="B48" s="174" t="s">
        <v>211</v>
      </c>
      <c r="C48" s="199" t="s">
        <v>212</v>
      </c>
      <c r="D48" s="152"/>
      <c r="E48" s="152"/>
      <c r="F48" s="236">
        <f t="shared" si="9"/>
        <v>299.7</v>
      </c>
      <c r="G48" s="236"/>
      <c r="H48" s="236">
        <f>H49</f>
        <v>11.7</v>
      </c>
      <c r="I48" s="255">
        <f>I49+I51</f>
        <v>288</v>
      </c>
      <c r="J48" s="236"/>
      <c r="K48" s="236">
        <f t="shared" si="10"/>
        <v>66.3</v>
      </c>
      <c r="L48" s="236"/>
      <c r="M48" s="236">
        <f>M49+M51</f>
        <v>2.7</v>
      </c>
      <c r="N48" s="236">
        <f>N49+N51</f>
        <v>63.6</v>
      </c>
      <c r="O48" s="236"/>
      <c r="P48" s="236">
        <f t="shared" si="2"/>
        <v>22.12212212212212</v>
      </c>
      <c r="Q48" s="236"/>
      <c r="R48" s="236">
        <f>M48/H48*100</f>
        <v>23.07692307692308</v>
      </c>
      <c r="S48" s="236">
        <f t="shared" si="11"/>
        <v>22.083333333333332</v>
      </c>
      <c r="T48" s="236"/>
      <c r="U48" s="236">
        <f t="shared" si="3"/>
        <v>233.39999999999998</v>
      </c>
      <c r="V48" s="236">
        <f t="shared" si="4"/>
        <v>0</v>
      </c>
      <c r="W48" s="236">
        <f t="shared" si="5"/>
        <v>9</v>
      </c>
      <c r="X48" s="236">
        <f t="shared" si="6"/>
        <v>224.4</v>
      </c>
      <c r="Y48" s="236">
        <f t="shared" si="7"/>
        <v>0</v>
      </c>
    </row>
    <row r="49" spans="2:25" ht="22.5">
      <c r="B49" s="195" t="s">
        <v>106</v>
      </c>
      <c r="C49" s="199" t="s">
        <v>212</v>
      </c>
      <c r="D49" s="152" t="s">
        <v>373</v>
      </c>
      <c r="E49" s="152"/>
      <c r="F49" s="236">
        <f t="shared" si="9"/>
        <v>233.29999999999998</v>
      </c>
      <c r="G49" s="236"/>
      <c r="H49" s="236">
        <f>H50</f>
        <v>11.7</v>
      </c>
      <c r="I49" s="255">
        <f>I50</f>
        <v>221.6</v>
      </c>
      <c r="J49" s="236"/>
      <c r="K49" s="236">
        <f t="shared" si="10"/>
        <v>54.300000000000004</v>
      </c>
      <c r="L49" s="236"/>
      <c r="M49" s="236">
        <f>M50</f>
        <v>2.7</v>
      </c>
      <c r="N49" s="236">
        <f>N50</f>
        <v>51.6</v>
      </c>
      <c r="O49" s="236"/>
      <c r="P49" s="236">
        <f t="shared" si="2"/>
        <v>23.274753536219464</v>
      </c>
      <c r="Q49" s="236"/>
      <c r="R49" s="236">
        <f>M49/H49*100</f>
        <v>23.07692307692308</v>
      </c>
      <c r="S49" s="236">
        <f t="shared" si="11"/>
        <v>23.28519855595668</v>
      </c>
      <c r="T49" s="236"/>
      <c r="U49" s="236">
        <f t="shared" si="3"/>
        <v>178.99999999999997</v>
      </c>
      <c r="V49" s="236">
        <f t="shared" si="4"/>
        <v>0</v>
      </c>
      <c r="W49" s="236">
        <f t="shared" si="5"/>
        <v>9</v>
      </c>
      <c r="X49" s="236">
        <f t="shared" si="6"/>
        <v>170</v>
      </c>
      <c r="Y49" s="236">
        <f t="shared" si="7"/>
        <v>0</v>
      </c>
    </row>
    <row r="50" spans="2:25" ht="11.25">
      <c r="B50" s="194" t="s">
        <v>459</v>
      </c>
      <c r="C50" s="199" t="s">
        <v>212</v>
      </c>
      <c r="D50" s="152" t="s">
        <v>373</v>
      </c>
      <c r="E50" s="152" t="s">
        <v>52</v>
      </c>
      <c r="F50" s="236">
        <f t="shared" si="9"/>
        <v>233.29999999999998</v>
      </c>
      <c r="G50" s="236"/>
      <c r="H50" s="236">
        <v>11.7</v>
      </c>
      <c r="I50" s="255">
        <v>221.6</v>
      </c>
      <c r="J50" s="236"/>
      <c r="K50" s="236">
        <f t="shared" si="10"/>
        <v>54.300000000000004</v>
      </c>
      <c r="L50" s="236"/>
      <c r="M50" s="236">
        <v>2.7</v>
      </c>
      <c r="N50" s="236">
        <v>51.6</v>
      </c>
      <c r="O50" s="236"/>
      <c r="P50" s="236">
        <f t="shared" si="2"/>
        <v>23.274753536219464</v>
      </c>
      <c r="Q50" s="236"/>
      <c r="R50" s="236">
        <f>M50/H50*100</f>
        <v>23.07692307692308</v>
      </c>
      <c r="S50" s="236">
        <f t="shared" si="11"/>
        <v>23.28519855595668</v>
      </c>
      <c r="T50" s="236"/>
      <c r="U50" s="236">
        <f t="shared" si="3"/>
        <v>178.99999999999997</v>
      </c>
      <c r="V50" s="236">
        <f t="shared" si="4"/>
        <v>0</v>
      </c>
      <c r="W50" s="236">
        <f t="shared" si="5"/>
        <v>9</v>
      </c>
      <c r="X50" s="236">
        <f t="shared" si="6"/>
        <v>170</v>
      </c>
      <c r="Y50" s="236">
        <f t="shared" si="7"/>
        <v>0</v>
      </c>
    </row>
    <row r="51" spans="2:25" ht="11.25">
      <c r="B51" s="194" t="s">
        <v>113</v>
      </c>
      <c r="C51" s="199" t="s">
        <v>212</v>
      </c>
      <c r="D51" s="152" t="s">
        <v>114</v>
      </c>
      <c r="E51" s="152"/>
      <c r="F51" s="236">
        <f t="shared" si="9"/>
        <v>66.4</v>
      </c>
      <c r="G51" s="236"/>
      <c r="H51" s="236"/>
      <c r="I51" s="255">
        <f>I52</f>
        <v>66.4</v>
      </c>
      <c r="J51" s="236"/>
      <c r="K51" s="236">
        <f t="shared" si="10"/>
        <v>12</v>
      </c>
      <c r="L51" s="236"/>
      <c r="M51" s="236"/>
      <c r="N51" s="236">
        <f>N52</f>
        <v>12</v>
      </c>
      <c r="O51" s="236"/>
      <c r="P51" s="236">
        <f t="shared" si="2"/>
        <v>18.072289156626503</v>
      </c>
      <c r="Q51" s="236"/>
      <c r="R51" s="236"/>
      <c r="S51" s="236">
        <f t="shared" si="11"/>
        <v>18.072289156626503</v>
      </c>
      <c r="T51" s="236"/>
      <c r="U51" s="236">
        <f t="shared" si="3"/>
        <v>54.400000000000006</v>
      </c>
      <c r="V51" s="236">
        <f t="shared" si="4"/>
        <v>0</v>
      </c>
      <c r="W51" s="236">
        <f t="shared" si="5"/>
        <v>0</v>
      </c>
      <c r="X51" s="236">
        <f t="shared" si="6"/>
        <v>54.400000000000006</v>
      </c>
      <c r="Y51" s="236">
        <f t="shared" si="7"/>
        <v>0</v>
      </c>
    </row>
    <row r="52" spans="2:25" ht="11.25">
      <c r="B52" s="194" t="s">
        <v>459</v>
      </c>
      <c r="C52" s="199" t="s">
        <v>212</v>
      </c>
      <c r="D52" s="152" t="s">
        <v>114</v>
      </c>
      <c r="E52" s="152" t="s">
        <v>52</v>
      </c>
      <c r="F52" s="236">
        <f t="shared" si="9"/>
        <v>66.4</v>
      </c>
      <c r="G52" s="236"/>
      <c r="H52" s="236"/>
      <c r="I52" s="255">
        <v>66.4</v>
      </c>
      <c r="J52" s="236"/>
      <c r="K52" s="236">
        <f t="shared" si="10"/>
        <v>12</v>
      </c>
      <c r="L52" s="236"/>
      <c r="M52" s="236"/>
      <c r="N52" s="236">
        <v>12</v>
      </c>
      <c r="O52" s="236"/>
      <c r="P52" s="236">
        <f t="shared" si="2"/>
        <v>18.072289156626503</v>
      </c>
      <c r="Q52" s="236"/>
      <c r="R52" s="236"/>
      <c r="S52" s="236">
        <f t="shared" si="11"/>
        <v>18.072289156626503</v>
      </c>
      <c r="T52" s="236"/>
      <c r="U52" s="236">
        <f t="shared" si="3"/>
        <v>54.400000000000006</v>
      </c>
      <c r="V52" s="236">
        <f t="shared" si="4"/>
        <v>0</v>
      </c>
      <c r="W52" s="236">
        <f t="shared" si="5"/>
        <v>0</v>
      </c>
      <c r="X52" s="236">
        <f t="shared" si="6"/>
        <v>54.400000000000006</v>
      </c>
      <c r="Y52" s="236">
        <f t="shared" si="7"/>
        <v>0</v>
      </c>
    </row>
    <row r="53" spans="2:25" ht="11.25">
      <c r="B53" s="195" t="s">
        <v>166</v>
      </c>
      <c r="C53" s="152" t="s">
        <v>367</v>
      </c>
      <c r="D53" s="152"/>
      <c r="E53" s="152"/>
      <c r="F53" s="236">
        <f t="shared" si="9"/>
        <v>910.8</v>
      </c>
      <c r="G53" s="236"/>
      <c r="H53" s="236">
        <f>H54</f>
        <v>46.9</v>
      </c>
      <c r="I53" s="255">
        <f>I54+I56</f>
        <v>863.9</v>
      </c>
      <c r="J53" s="236"/>
      <c r="K53" s="236">
        <f t="shared" si="10"/>
        <v>183.29999999999998</v>
      </c>
      <c r="L53" s="236"/>
      <c r="M53" s="236">
        <f>M54+M56</f>
        <v>10.7</v>
      </c>
      <c r="N53" s="236">
        <f>N54+N56</f>
        <v>172.6</v>
      </c>
      <c r="O53" s="236"/>
      <c r="P53" s="236">
        <f t="shared" si="2"/>
        <v>20.12516469038208</v>
      </c>
      <c r="Q53" s="236"/>
      <c r="R53" s="236">
        <f>M53/H53*100</f>
        <v>22.81449893390192</v>
      </c>
      <c r="S53" s="236">
        <f t="shared" si="11"/>
        <v>19.97916425512212</v>
      </c>
      <c r="T53" s="236"/>
      <c r="U53" s="236">
        <f t="shared" si="3"/>
        <v>727.5</v>
      </c>
      <c r="V53" s="236">
        <f t="shared" si="4"/>
        <v>0</v>
      </c>
      <c r="W53" s="236">
        <f t="shared" si="5"/>
        <v>36.2</v>
      </c>
      <c r="X53" s="236">
        <f t="shared" si="6"/>
        <v>691.3</v>
      </c>
      <c r="Y53" s="236">
        <f t="shared" si="7"/>
        <v>0</v>
      </c>
    </row>
    <row r="54" spans="2:25" ht="22.5">
      <c r="B54" s="195" t="s">
        <v>106</v>
      </c>
      <c r="C54" s="152" t="s">
        <v>367</v>
      </c>
      <c r="D54" s="152" t="s">
        <v>373</v>
      </c>
      <c r="E54" s="152"/>
      <c r="F54" s="236">
        <f t="shared" si="9"/>
        <v>698.9</v>
      </c>
      <c r="G54" s="236"/>
      <c r="H54" s="236">
        <f>H55</f>
        <v>46.9</v>
      </c>
      <c r="I54" s="255">
        <f>I55</f>
        <v>652</v>
      </c>
      <c r="J54" s="236"/>
      <c r="K54" s="236">
        <f t="shared" si="10"/>
        <v>175.7</v>
      </c>
      <c r="L54" s="236"/>
      <c r="M54" s="236">
        <f>M55</f>
        <v>10.7</v>
      </c>
      <c r="N54" s="236">
        <f>N55</f>
        <v>165</v>
      </c>
      <c r="O54" s="236"/>
      <c r="P54" s="236">
        <f t="shared" si="2"/>
        <v>25.139504936328517</v>
      </c>
      <c r="Q54" s="236"/>
      <c r="R54" s="236">
        <f>M54/H54*100</f>
        <v>22.81449893390192</v>
      </c>
      <c r="S54" s="236">
        <f t="shared" si="11"/>
        <v>25.306748466257666</v>
      </c>
      <c r="T54" s="236"/>
      <c r="U54" s="236">
        <f t="shared" si="3"/>
        <v>523.2</v>
      </c>
      <c r="V54" s="236">
        <f t="shared" si="4"/>
        <v>0</v>
      </c>
      <c r="W54" s="236">
        <f t="shared" si="5"/>
        <v>36.2</v>
      </c>
      <c r="X54" s="236">
        <f t="shared" si="6"/>
        <v>487</v>
      </c>
      <c r="Y54" s="236">
        <f t="shared" si="7"/>
        <v>0</v>
      </c>
    </row>
    <row r="55" spans="2:25" ht="11.25">
      <c r="B55" s="195" t="s">
        <v>471</v>
      </c>
      <c r="C55" s="152" t="s">
        <v>367</v>
      </c>
      <c r="D55" s="152" t="s">
        <v>373</v>
      </c>
      <c r="E55" s="152" t="s">
        <v>86</v>
      </c>
      <c r="F55" s="236">
        <f t="shared" si="9"/>
        <v>698.9</v>
      </c>
      <c r="G55" s="236"/>
      <c r="H55" s="236">
        <v>46.9</v>
      </c>
      <c r="I55" s="255">
        <v>652</v>
      </c>
      <c r="J55" s="236"/>
      <c r="K55" s="236">
        <f t="shared" si="10"/>
        <v>175.7</v>
      </c>
      <c r="L55" s="236"/>
      <c r="M55" s="236">
        <v>10.7</v>
      </c>
      <c r="N55" s="236">
        <v>165</v>
      </c>
      <c r="O55" s="236"/>
      <c r="P55" s="236">
        <f t="shared" si="2"/>
        <v>25.139504936328517</v>
      </c>
      <c r="Q55" s="236"/>
      <c r="R55" s="236">
        <f>M55/H55*100</f>
        <v>22.81449893390192</v>
      </c>
      <c r="S55" s="236">
        <f t="shared" si="11"/>
        <v>25.306748466257666</v>
      </c>
      <c r="T55" s="236"/>
      <c r="U55" s="236">
        <f t="shared" si="3"/>
        <v>523.2</v>
      </c>
      <c r="V55" s="236">
        <f t="shared" si="4"/>
        <v>0</v>
      </c>
      <c r="W55" s="236">
        <f t="shared" si="5"/>
        <v>36.2</v>
      </c>
      <c r="X55" s="236">
        <f t="shared" si="6"/>
        <v>487</v>
      </c>
      <c r="Y55" s="236">
        <f t="shared" si="7"/>
        <v>0</v>
      </c>
    </row>
    <row r="56" spans="2:25" ht="11.25">
      <c r="B56" s="194" t="s">
        <v>113</v>
      </c>
      <c r="C56" s="152" t="s">
        <v>367</v>
      </c>
      <c r="D56" s="152" t="s">
        <v>114</v>
      </c>
      <c r="E56" s="152"/>
      <c r="F56" s="236">
        <f t="shared" si="9"/>
        <v>211.9</v>
      </c>
      <c r="G56" s="236"/>
      <c r="H56" s="236"/>
      <c r="I56" s="255">
        <f>I57</f>
        <v>211.9</v>
      </c>
      <c r="J56" s="236"/>
      <c r="K56" s="236">
        <f t="shared" si="10"/>
        <v>7.6</v>
      </c>
      <c r="L56" s="236"/>
      <c r="M56" s="236"/>
      <c r="N56" s="236">
        <f>N57</f>
        <v>7.6</v>
      </c>
      <c r="O56" s="236"/>
      <c r="P56" s="236">
        <f t="shared" si="2"/>
        <v>3.5865974516281263</v>
      </c>
      <c r="Q56" s="236"/>
      <c r="R56" s="236"/>
      <c r="S56" s="236">
        <f aca="true" t="shared" si="12" ref="S56:S81">N56/I56*100</f>
        <v>3.5865974516281263</v>
      </c>
      <c r="T56" s="236"/>
      <c r="U56" s="236">
        <f t="shared" si="3"/>
        <v>204.3</v>
      </c>
      <c r="V56" s="236">
        <f t="shared" si="4"/>
        <v>0</v>
      </c>
      <c r="W56" s="236">
        <f t="shared" si="5"/>
        <v>0</v>
      </c>
      <c r="X56" s="236">
        <f t="shared" si="6"/>
        <v>204.3</v>
      </c>
      <c r="Y56" s="236">
        <f t="shared" si="7"/>
        <v>0</v>
      </c>
    </row>
    <row r="57" spans="2:25" ht="11.25">
      <c r="B57" s="195" t="s">
        <v>471</v>
      </c>
      <c r="C57" s="152" t="s">
        <v>367</v>
      </c>
      <c r="D57" s="152" t="s">
        <v>114</v>
      </c>
      <c r="E57" s="152" t="s">
        <v>86</v>
      </c>
      <c r="F57" s="236">
        <f t="shared" si="9"/>
        <v>211.9</v>
      </c>
      <c r="G57" s="236"/>
      <c r="H57" s="236"/>
      <c r="I57" s="255">
        <v>211.9</v>
      </c>
      <c r="J57" s="236"/>
      <c r="K57" s="236">
        <f t="shared" si="10"/>
        <v>7.6</v>
      </c>
      <c r="L57" s="236"/>
      <c r="M57" s="236"/>
      <c r="N57" s="236">
        <v>7.6</v>
      </c>
      <c r="O57" s="236"/>
      <c r="P57" s="236">
        <f t="shared" si="2"/>
        <v>3.5865974516281263</v>
      </c>
      <c r="Q57" s="236"/>
      <c r="R57" s="236"/>
      <c r="S57" s="236">
        <f t="shared" si="12"/>
        <v>3.5865974516281263</v>
      </c>
      <c r="T57" s="236"/>
      <c r="U57" s="236">
        <f t="shared" si="3"/>
        <v>204.3</v>
      </c>
      <c r="V57" s="236">
        <f t="shared" si="4"/>
        <v>0</v>
      </c>
      <c r="W57" s="236">
        <f t="shared" si="5"/>
        <v>0</v>
      </c>
      <c r="X57" s="236">
        <f t="shared" si="6"/>
        <v>204.3</v>
      </c>
      <c r="Y57" s="236">
        <f t="shared" si="7"/>
        <v>0</v>
      </c>
    </row>
    <row r="58" spans="2:25" ht="11.25">
      <c r="B58" s="194" t="s">
        <v>213</v>
      </c>
      <c r="C58" s="198" t="s">
        <v>214</v>
      </c>
      <c r="D58" s="204"/>
      <c r="E58" s="152"/>
      <c r="F58" s="236">
        <f t="shared" si="9"/>
        <v>261.6</v>
      </c>
      <c r="G58" s="236"/>
      <c r="H58" s="236">
        <f>H59</f>
        <v>11.7</v>
      </c>
      <c r="I58" s="255">
        <f>I59+I61</f>
        <v>249.9</v>
      </c>
      <c r="J58" s="236"/>
      <c r="K58" s="236">
        <f t="shared" si="10"/>
        <v>42.7</v>
      </c>
      <c r="L58" s="236"/>
      <c r="M58" s="236">
        <f>M59+M61</f>
        <v>2.7</v>
      </c>
      <c r="N58" s="236">
        <f>N59+N61</f>
        <v>40</v>
      </c>
      <c r="O58" s="236"/>
      <c r="P58" s="236">
        <f t="shared" si="2"/>
        <v>16.32262996941896</v>
      </c>
      <c r="Q58" s="236"/>
      <c r="R58" s="236">
        <f>M58/H58*100</f>
        <v>23.07692307692308</v>
      </c>
      <c r="S58" s="236">
        <f t="shared" si="12"/>
        <v>16.00640256102441</v>
      </c>
      <c r="T58" s="236"/>
      <c r="U58" s="236">
        <f t="shared" si="3"/>
        <v>218.90000000000003</v>
      </c>
      <c r="V58" s="236">
        <f t="shared" si="4"/>
        <v>0</v>
      </c>
      <c r="W58" s="236">
        <f t="shared" si="5"/>
        <v>9</v>
      </c>
      <c r="X58" s="236">
        <f t="shared" si="6"/>
        <v>209.9</v>
      </c>
      <c r="Y58" s="236">
        <f t="shared" si="7"/>
        <v>0</v>
      </c>
    </row>
    <row r="59" spans="2:25" ht="22.5">
      <c r="B59" s="195" t="s">
        <v>106</v>
      </c>
      <c r="C59" s="199" t="s">
        <v>214</v>
      </c>
      <c r="D59" s="152" t="s">
        <v>373</v>
      </c>
      <c r="E59" s="152"/>
      <c r="F59" s="236">
        <f t="shared" si="9"/>
        <v>251.79999999999998</v>
      </c>
      <c r="G59" s="236"/>
      <c r="H59" s="236">
        <f>H60</f>
        <v>11.7</v>
      </c>
      <c r="I59" s="255">
        <f>I60</f>
        <v>240.1</v>
      </c>
      <c r="J59" s="236"/>
      <c r="K59" s="236">
        <f t="shared" si="10"/>
        <v>41.2</v>
      </c>
      <c r="L59" s="236"/>
      <c r="M59" s="236">
        <f>M60</f>
        <v>2.7</v>
      </c>
      <c r="N59" s="236">
        <f>N60</f>
        <v>38.5</v>
      </c>
      <c r="O59" s="236"/>
      <c r="P59" s="236">
        <f t="shared" si="2"/>
        <v>16.362192216044484</v>
      </c>
      <c r="Q59" s="236"/>
      <c r="R59" s="236">
        <f>M59/H59*100</f>
        <v>23.07692307692308</v>
      </c>
      <c r="S59" s="236">
        <f t="shared" si="12"/>
        <v>16.034985422740526</v>
      </c>
      <c r="T59" s="236"/>
      <c r="U59" s="236">
        <f t="shared" si="3"/>
        <v>210.59999999999997</v>
      </c>
      <c r="V59" s="236">
        <f t="shared" si="4"/>
        <v>0</v>
      </c>
      <c r="W59" s="236">
        <f t="shared" si="5"/>
        <v>9</v>
      </c>
      <c r="X59" s="236">
        <f t="shared" si="6"/>
        <v>201.6</v>
      </c>
      <c r="Y59" s="236">
        <f t="shared" si="7"/>
        <v>0</v>
      </c>
    </row>
    <row r="60" spans="2:25" ht="11.25">
      <c r="B60" s="194" t="s">
        <v>459</v>
      </c>
      <c r="C60" s="199" t="s">
        <v>214</v>
      </c>
      <c r="D60" s="152" t="s">
        <v>373</v>
      </c>
      <c r="E60" s="152" t="s">
        <v>52</v>
      </c>
      <c r="F60" s="236">
        <f t="shared" si="9"/>
        <v>251.79999999999998</v>
      </c>
      <c r="G60" s="236"/>
      <c r="H60" s="236">
        <v>11.7</v>
      </c>
      <c r="I60" s="255">
        <v>240.1</v>
      </c>
      <c r="J60" s="236"/>
      <c r="K60" s="236">
        <f t="shared" si="10"/>
        <v>41.2</v>
      </c>
      <c r="L60" s="236"/>
      <c r="M60" s="236">
        <v>2.7</v>
      </c>
      <c r="N60" s="236">
        <v>38.5</v>
      </c>
      <c r="O60" s="236"/>
      <c r="P60" s="236">
        <f t="shared" si="2"/>
        <v>16.362192216044484</v>
      </c>
      <c r="Q60" s="236"/>
      <c r="R60" s="236">
        <f>M60/H60*100</f>
        <v>23.07692307692308</v>
      </c>
      <c r="S60" s="236">
        <f t="shared" si="12"/>
        <v>16.034985422740526</v>
      </c>
      <c r="T60" s="236"/>
      <c r="U60" s="236">
        <f t="shared" si="3"/>
        <v>210.59999999999997</v>
      </c>
      <c r="V60" s="236">
        <f t="shared" si="4"/>
        <v>0</v>
      </c>
      <c r="W60" s="236">
        <f t="shared" si="5"/>
        <v>9</v>
      </c>
      <c r="X60" s="236">
        <f t="shared" si="6"/>
        <v>201.6</v>
      </c>
      <c r="Y60" s="236">
        <f t="shared" si="7"/>
        <v>0</v>
      </c>
    </row>
    <row r="61" spans="2:25" ht="11.25">
      <c r="B61" s="194" t="s">
        <v>113</v>
      </c>
      <c r="C61" s="199" t="s">
        <v>214</v>
      </c>
      <c r="D61" s="152" t="s">
        <v>114</v>
      </c>
      <c r="E61" s="152"/>
      <c r="F61" s="236">
        <f t="shared" si="9"/>
        <v>9.8</v>
      </c>
      <c r="G61" s="236"/>
      <c r="H61" s="236"/>
      <c r="I61" s="255">
        <f>I62</f>
        <v>9.8</v>
      </c>
      <c r="J61" s="236"/>
      <c r="K61" s="236">
        <f t="shared" si="10"/>
        <v>1.5</v>
      </c>
      <c r="L61" s="236"/>
      <c r="M61" s="236"/>
      <c r="N61" s="236">
        <f>N62</f>
        <v>1.5</v>
      </c>
      <c r="O61" s="236"/>
      <c r="P61" s="236">
        <f t="shared" si="2"/>
        <v>15.30612244897959</v>
      </c>
      <c r="Q61" s="236"/>
      <c r="R61" s="236"/>
      <c r="S61" s="236">
        <f t="shared" si="12"/>
        <v>15.30612244897959</v>
      </c>
      <c r="T61" s="236"/>
      <c r="U61" s="236">
        <f t="shared" si="3"/>
        <v>8.3</v>
      </c>
      <c r="V61" s="236">
        <f t="shared" si="4"/>
        <v>0</v>
      </c>
      <c r="W61" s="236">
        <f t="shared" si="5"/>
        <v>0</v>
      </c>
      <c r="X61" s="236">
        <f t="shared" si="6"/>
        <v>8.3</v>
      </c>
      <c r="Y61" s="236">
        <f t="shared" si="7"/>
        <v>0</v>
      </c>
    </row>
    <row r="62" spans="2:25" ht="11.25">
      <c r="B62" s="194" t="s">
        <v>459</v>
      </c>
      <c r="C62" s="199" t="s">
        <v>214</v>
      </c>
      <c r="D62" s="152" t="s">
        <v>114</v>
      </c>
      <c r="E62" s="152" t="s">
        <v>52</v>
      </c>
      <c r="F62" s="236">
        <f t="shared" si="9"/>
        <v>9.8</v>
      </c>
      <c r="G62" s="236"/>
      <c r="H62" s="236"/>
      <c r="I62" s="255">
        <v>9.8</v>
      </c>
      <c r="J62" s="236"/>
      <c r="K62" s="236">
        <f t="shared" si="10"/>
        <v>1.5</v>
      </c>
      <c r="L62" s="236"/>
      <c r="M62" s="236"/>
      <c r="N62" s="236">
        <v>1.5</v>
      </c>
      <c r="O62" s="236"/>
      <c r="P62" s="236">
        <f t="shared" si="2"/>
        <v>15.30612244897959</v>
      </c>
      <c r="Q62" s="236"/>
      <c r="R62" s="236"/>
      <c r="S62" s="236">
        <f t="shared" si="12"/>
        <v>15.30612244897959</v>
      </c>
      <c r="T62" s="236"/>
      <c r="U62" s="236">
        <f t="shared" si="3"/>
        <v>8.3</v>
      </c>
      <c r="V62" s="236">
        <f t="shared" si="4"/>
        <v>0</v>
      </c>
      <c r="W62" s="236">
        <f t="shared" si="5"/>
        <v>0</v>
      </c>
      <c r="X62" s="236">
        <f t="shared" si="6"/>
        <v>8.3</v>
      </c>
      <c r="Y62" s="236">
        <f t="shared" si="7"/>
        <v>0</v>
      </c>
    </row>
    <row r="63" spans="2:25" ht="22.5">
      <c r="B63" s="194" t="s">
        <v>167</v>
      </c>
      <c r="C63" s="198" t="s">
        <v>518</v>
      </c>
      <c r="D63" s="204"/>
      <c r="E63" s="152"/>
      <c r="F63" s="236">
        <f t="shared" si="9"/>
        <v>3885.8</v>
      </c>
      <c r="G63" s="236"/>
      <c r="H63" s="236"/>
      <c r="I63" s="255">
        <f>I64</f>
        <v>3885.8</v>
      </c>
      <c r="J63" s="236"/>
      <c r="K63" s="236">
        <f t="shared" si="10"/>
        <v>1158.6</v>
      </c>
      <c r="L63" s="236"/>
      <c r="M63" s="236"/>
      <c r="N63" s="236">
        <f>N64</f>
        <v>1158.6</v>
      </c>
      <c r="O63" s="236"/>
      <c r="P63" s="236">
        <f t="shared" si="2"/>
        <v>29.81625405321941</v>
      </c>
      <c r="Q63" s="236"/>
      <c r="R63" s="236"/>
      <c r="S63" s="236">
        <f t="shared" si="12"/>
        <v>29.81625405321941</v>
      </c>
      <c r="T63" s="236"/>
      <c r="U63" s="236">
        <f t="shared" si="3"/>
        <v>2727.2000000000003</v>
      </c>
      <c r="V63" s="236">
        <f t="shared" si="4"/>
        <v>0</v>
      </c>
      <c r="W63" s="236">
        <f t="shared" si="5"/>
        <v>0</v>
      </c>
      <c r="X63" s="236">
        <f t="shared" si="6"/>
        <v>2727.2000000000003</v>
      </c>
      <c r="Y63" s="236">
        <f t="shared" si="7"/>
        <v>0</v>
      </c>
    </row>
    <row r="64" spans="2:25" ht="11.25">
      <c r="B64" s="195" t="s">
        <v>233</v>
      </c>
      <c r="C64" s="198" t="s">
        <v>518</v>
      </c>
      <c r="D64" s="152" t="s">
        <v>234</v>
      </c>
      <c r="E64" s="152"/>
      <c r="F64" s="236">
        <f t="shared" si="9"/>
        <v>3885.8</v>
      </c>
      <c r="G64" s="236"/>
      <c r="H64" s="236"/>
      <c r="I64" s="255">
        <f>I65</f>
        <v>3885.8</v>
      </c>
      <c r="J64" s="236"/>
      <c r="K64" s="236">
        <f t="shared" si="10"/>
        <v>1158.6</v>
      </c>
      <c r="L64" s="236"/>
      <c r="M64" s="236"/>
      <c r="N64" s="236">
        <f>N65</f>
        <v>1158.6</v>
      </c>
      <c r="O64" s="236"/>
      <c r="P64" s="236">
        <f t="shared" si="2"/>
        <v>29.81625405321941</v>
      </c>
      <c r="Q64" s="236"/>
      <c r="R64" s="236"/>
      <c r="S64" s="236">
        <f t="shared" si="12"/>
        <v>29.81625405321941</v>
      </c>
      <c r="T64" s="236"/>
      <c r="U64" s="236">
        <f t="shared" si="3"/>
        <v>2727.2000000000003</v>
      </c>
      <c r="V64" s="236">
        <f t="shared" si="4"/>
        <v>0</v>
      </c>
      <c r="W64" s="236">
        <f t="shared" si="5"/>
        <v>0</v>
      </c>
      <c r="X64" s="236">
        <f t="shared" si="6"/>
        <v>2727.2000000000003</v>
      </c>
      <c r="Y64" s="236">
        <f t="shared" si="7"/>
        <v>0</v>
      </c>
    </row>
    <row r="65" spans="2:25" ht="11.25">
      <c r="B65" s="195" t="s">
        <v>464</v>
      </c>
      <c r="C65" s="198" t="s">
        <v>518</v>
      </c>
      <c r="D65" s="152" t="s">
        <v>234</v>
      </c>
      <c r="E65" s="152" t="s">
        <v>77</v>
      </c>
      <c r="F65" s="236">
        <f t="shared" si="9"/>
        <v>3885.8</v>
      </c>
      <c r="G65" s="236"/>
      <c r="H65" s="236"/>
      <c r="I65" s="255">
        <v>3885.8</v>
      </c>
      <c r="J65" s="236"/>
      <c r="K65" s="236">
        <f t="shared" si="10"/>
        <v>1158.6</v>
      </c>
      <c r="L65" s="236"/>
      <c r="M65" s="236"/>
      <c r="N65" s="236">
        <v>1158.6</v>
      </c>
      <c r="O65" s="236"/>
      <c r="P65" s="236">
        <f t="shared" si="2"/>
        <v>29.81625405321941</v>
      </c>
      <c r="Q65" s="236"/>
      <c r="R65" s="236"/>
      <c r="S65" s="236">
        <f t="shared" si="12"/>
        <v>29.81625405321941</v>
      </c>
      <c r="T65" s="236"/>
      <c r="U65" s="236">
        <f t="shared" si="3"/>
        <v>2727.2000000000003</v>
      </c>
      <c r="V65" s="236">
        <f t="shared" si="4"/>
        <v>0</v>
      </c>
      <c r="W65" s="236">
        <f t="shared" si="5"/>
        <v>0</v>
      </c>
      <c r="X65" s="236">
        <f t="shared" si="6"/>
        <v>2727.2000000000003</v>
      </c>
      <c r="Y65" s="236">
        <f t="shared" si="7"/>
        <v>0</v>
      </c>
    </row>
    <row r="66" spans="2:25" ht="22.5">
      <c r="B66" s="195" t="s">
        <v>279</v>
      </c>
      <c r="C66" s="198" t="s">
        <v>280</v>
      </c>
      <c r="D66" s="152"/>
      <c r="E66" s="152"/>
      <c r="F66" s="236">
        <f t="shared" si="9"/>
        <v>66.8</v>
      </c>
      <c r="G66" s="236"/>
      <c r="H66" s="236"/>
      <c r="I66" s="255">
        <f>I67</f>
        <v>66.8</v>
      </c>
      <c r="J66" s="236"/>
      <c r="K66" s="236">
        <f t="shared" si="10"/>
        <v>0</v>
      </c>
      <c r="L66" s="236"/>
      <c r="M66" s="236"/>
      <c r="N66" s="236">
        <f>N67</f>
        <v>0</v>
      </c>
      <c r="O66" s="236"/>
      <c r="P66" s="236">
        <f t="shared" si="2"/>
        <v>0</v>
      </c>
      <c r="Q66" s="236"/>
      <c r="R66" s="236"/>
      <c r="S66" s="236">
        <f t="shared" si="12"/>
        <v>0</v>
      </c>
      <c r="T66" s="236"/>
      <c r="U66" s="236">
        <f t="shared" si="3"/>
        <v>66.8</v>
      </c>
      <c r="V66" s="236">
        <f t="shared" si="4"/>
        <v>0</v>
      </c>
      <c r="W66" s="236">
        <f t="shared" si="5"/>
        <v>0</v>
      </c>
      <c r="X66" s="236">
        <f t="shared" si="6"/>
        <v>66.8</v>
      </c>
      <c r="Y66" s="236">
        <f t="shared" si="7"/>
        <v>0</v>
      </c>
    </row>
    <row r="67" spans="2:25" ht="11.25">
      <c r="B67" s="195" t="s">
        <v>233</v>
      </c>
      <c r="C67" s="198" t="s">
        <v>280</v>
      </c>
      <c r="D67" s="152" t="s">
        <v>234</v>
      </c>
      <c r="E67" s="152"/>
      <c r="F67" s="236">
        <f t="shared" si="9"/>
        <v>66.8</v>
      </c>
      <c r="G67" s="236"/>
      <c r="H67" s="236"/>
      <c r="I67" s="255">
        <f>I68</f>
        <v>66.8</v>
      </c>
      <c r="J67" s="236"/>
      <c r="K67" s="236">
        <f t="shared" si="10"/>
        <v>0</v>
      </c>
      <c r="L67" s="236"/>
      <c r="M67" s="236"/>
      <c r="N67" s="236">
        <f>N68</f>
        <v>0</v>
      </c>
      <c r="O67" s="236"/>
      <c r="P67" s="236">
        <f t="shared" si="2"/>
        <v>0</v>
      </c>
      <c r="Q67" s="236"/>
      <c r="R67" s="236"/>
      <c r="S67" s="236">
        <f t="shared" si="12"/>
        <v>0</v>
      </c>
      <c r="T67" s="236"/>
      <c r="U67" s="236">
        <f t="shared" si="3"/>
        <v>66.8</v>
      </c>
      <c r="V67" s="236">
        <f t="shared" si="4"/>
        <v>0</v>
      </c>
      <c r="W67" s="236">
        <f t="shared" si="5"/>
        <v>0</v>
      </c>
      <c r="X67" s="236">
        <f t="shared" si="6"/>
        <v>66.8</v>
      </c>
      <c r="Y67" s="236">
        <f t="shared" si="7"/>
        <v>0</v>
      </c>
    </row>
    <row r="68" spans="2:25" ht="11.25">
      <c r="B68" s="193" t="s">
        <v>125</v>
      </c>
      <c r="C68" s="198" t="s">
        <v>280</v>
      </c>
      <c r="D68" s="152" t="s">
        <v>234</v>
      </c>
      <c r="E68" s="152" t="s">
        <v>85</v>
      </c>
      <c r="F68" s="236">
        <f t="shared" si="9"/>
        <v>66.8</v>
      </c>
      <c r="G68" s="236"/>
      <c r="H68" s="236"/>
      <c r="I68" s="255">
        <v>66.8</v>
      </c>
      <c r="J68" s="236"/>
      <c r="K68" s="236">
        <f t="shared" si="10"/>
        <v>0</v>
      </c>
      <c r="L68" s="236"/>
      <c r="M68" s="236"/>
      <c r="N68" s="236">
        <v>0</v>
      </c>
      <c r="O68" s="236"/>
      <c r="P68" s="236">
        <f t="shared" si="2"/>
        <v>0</v>
      </c>
      <c r="Q68" s="236"/>
      <c r="R68" s="236"/>
      <c r="S68" s="236">
        <f t="shared" si="12"/>
        <v>0</v>
      </c>
      <c r="T68" s="236"/>
      <c r="U68" s="236">
        <f t="shared" si="3"/>
        <v>66.8</v>
      </c>
      <c r="V68" s="236">
        <f t="shared" si="4"/>
        <v>0</v>
      </c>
      <c r="W68" s="236">
        <f t="shared" si="5"/>
        <v>0</v>
      </c>
      <c r="X68" s="236">
        <f t="shared" si="6"/>
        <v>66.8</v>
      </c>
      <c r="Y68" s="236">
        <f t="shared" si="7"/>
        <v>0</v>
      </c>
    </row>
    <row r="69" spans="2:25" ht="33.75">
      <c r="B69" s="194" t="s">
        <v>404</v>
      </c>
      <c r="C69" s="198" t="s">
        <v>364</v>
      </c>
      <c r="D69" s="152"/>
      <c r="E69" s="198"/>
      <c r="F69" s="236">
        <f t="shared" si="9"/>
        <v>10.8</v>
      </c>
      <c r="G69" s="236"/>
      <c r="H69" s="236"/>
      <c r="I69" s="255">
        <f>I70</f>
        <v>10.8</v>
      </c>
      <c r="J69" s="236"/>
      <c r="K69" s="236">
        <f t="shared" si="10"/>
        <v>0.6</v>
      </c>
      <c r="L69" s="236"/>
      <c r="M69" s="236"/>
      <c r="N69" s="236">
        <f>N70</f>
        <v>0.6</v>
      </c>
      <c r="O69" s="236"/>
      <c r="P69" s="236">
        <f t="shared" si="2"/>
        <v>5.555555555555555</v>
      </c>
      <c r="Q69" s="236"/>
      <c r="R69" s="236"/>
      <c r="S69" s="236">
        <f t="shared" si="12"/>
        <v>5.555555555555555</v>
      </c>
      <c r="T69" s="236"/>
      <c r="U69" s="236">
        <f t="shared" si="3"/>
        <v>10.200000000000001</v>
      </c>
      <c r="V69" s="236">
        <f t="shared" si="4"/>
        <v>0</v>
      </c>
      <c r="W69" s="236">
        <f t="shared" si="5"/>
        <v>0</v>
      </c>
      <c r="X69" s="236">
        <f t="shared" si="6"/>
        <v>10.200000000000001</v>
      </c>
      <c r="Y69" s="236">
        <f t="shared" si="7"/>
        <v>0</v>
      </c>
    </row>
    <row r="70" spans="2:25" ht="11.25">
      <c r="B70" s="195" t="s">
        <v>538</v>
      </c>
      <c r="C70" s="198" t="s">
        <v>364</v>
      </c>
      <c r="D70" s="152" t="s">
        <v>358</v>
      </c>
      <c r="E70" s="198"/>
      <c r="F70" s="236">
        <f t="shared" si="9"/>
        <v>10.8</v>
      </c>
      <c r="G70" s="236"/>
      <c r="H70" s="236"/>
      <c r="I70" s="255">
        <f>I71</f>
        <v>10.8</v>
      </c>
      <c r="J70" s="236"/>
      <c r="K70" s="236">
        <f t="shared" si="10"/>
        <v>0.6</v>
      </c>
      <c r="L70" s="236"/>
      <c r="M70" s="236"/>
      <c r="N70" s="236">
        <f>N71</f>
        <v>0.6</v>
      </c>
      <c r="O70" s="236"/>
      <c r="P70" s="236">
        <f t="shared" si="2"/>
        <v>5.555555555555555</v>
      </c>
      <c r="Q70" s="236"/>
      <c r="R70" s="236"/>
      <c r="S70" s="236">
        <f t="shared" si="12"/>
        <v>5.555555555555555</v>
      </c>
      <c r="T70" s="236"/>
      <c r="U70" s="236">
        <f t="shared" si="3"/>
        <v>10.200000000000001</v>
      </c>
      <c r="V70" s="236">
        <f t="shared" si="4"/>
        <v>0</v>
      </c>
      <c r="W70" s="236">
        <f t="shared" si="5"/>
        <v>0</v>
      </c>
      <c r="X70" s="236">
        <f t="shared" si="6"/>
        <v>10.200000000000001</v>
      </c>
      <c r="Y70" s="236">
        <f t="shared" si="7"/>
        <v>0</v>
      </c>
    </row>
    <row r="71" spans="2:25" ht="11.25">
      <c r="B71" s="193" t="s">
        <v>125</v>
      </c>
      <c r="C71" s="198" t="s">
        <v>364</v>
      </c>
      <c r="D71" s="152" t="s">
        <v>358</v>
      </c>
      <c r="E71" s="198">
        <v>1004</v>
      </c>
      <c r="F71" s="236">
        <f t="shared" si="9"/>
        <v>10.8</v>
      </c>
      <c r="G71" s="236"/>
      <c r="H71" s="236"/>
      <c r="I71" s="255">
        <v>10.8</v>
      </c>
      <c r="J71" s="236"/>
      <c r="K71" s="236">
        <f t="shared" si="10"/>
        <v>0.6</v>
      </c>
      <c r="L71" s="236"/>
      <c r="M71" s="236"/>
      <c r="N71" s="236">
        <v>0.6</v>
      </c>
      <c r="O71" s="236"/>
      <c r="P71" s="236">
        <f t="shared" si="2"/>
        <v>5.555555555555555</v>
      </c>
      <c r="Q71" s="236"/>
      <c r="R71" s="236"/>
      <c r="S71" s="236">
        <f t="shared" si="12"/>
        <v>5.555555555555555</v>
      </c>
      <c r="T71" s="236"/>
      <c r="U71" s="236">
        <f t="shared" si="3"/>
        <v>10.200000000000001</v>
      </c>
      <c r="V71" s="236">
        <f t="shared" si="4"/>
        <v>0</v>
      </c>
      <c r="W71" s="236">
        <f t="shared" si="5"/>
        <v>0</v>
      </c>
      <c r="X71" s="236">
        <f t="shared" si="6"/>
        <v>10.200000000000001</v>
      </c>
      <c r="Y71" s="236">
        <f t="shared" si="7"/>
        <v>0</v>
      </c>
    </row>
    <row r="72" spans="2:25" ht="22.5">
      <c r="B72" s="194" t="s">
        <v>405</v>
      </c>
      <c r="C72" s="198" t="s">
        <v>365</v>
      </c>
      <c r="D72" s="152"/>
      <c r="E72" s="198"/>
      <c r="F72" s="236">
        <f t="shared" si="9"/>
        <v>3719.5</v>
      </c>
      <c r="G72" s="236"/>
      <c r="H72" s="236"/>
      <c r="I72" s="255">
        <f>I73</f>
        <v>3719.5</v>
      </c>
      <c r="J72" s="236"/>
      <c r="K72" s="236">
        <f t="shared" si="10"/>
        <v>567.6</v>
      </c>
      <c r="L72" s="236"/>
      <c r="M72" s="236"/>
      <c r="N72" s="236">
        <f>N73</f>
        <v>567.6</v>
      </c>
      <c r="O72" s="236"/>
      <c r="P72" s="236">
        <f t="shared" si="2"/>
        <v>15.260115606936417</v>
      </c>
      <c r="Q72" s="236"/>
      <c r="R72" s="236"/>
      <c r="S72" s="236">
        <f t="shared" si="12"/>
        <v>15.260115606936417</v>
      </c>
      <c r="T72" s="236"/>
      <c r="U72" s="236">
        <f t="shared" si="3"/>
        <v>3151.9</v>
      </c>
      <c r="V72" s="236">
        <f t="shared" si="4"/>
        <v>0</v>
      </c>
      <c r="W72" s="236">
        <f t="shared" si="5"/>
        <v>0</v>
      </c>
      <c r="X72" s="236">
        <f t="shared" si="6"/>
        <v>3151.9</v>
      </c>
      <c r="Y72" s="236">
        <f t="shared" si="7"/>
        <v>0</v>
      </c>
    </row>
    <row r="73" spans="2:25" ht="11.25">
      <c r="B73" s="195" t="s">
        <v>538</v>
      </c>
      <c r="C73" s="198" t="s">
        <v>365</v>
      </c>
      <c r="D73" s="152" t="s">
        <v>358</v>
      </c>
      <c r="E73" s="198"/>
      <c r="F73" s="236">
        <f t="shared" si="9"/>
        <v>3719.5</v>
      </c>
      <c r="G73" s="236"/>
      <c r="H73" s="236"/>
      <c r="I73" s="255">
        <f>I74</f>
        <v>3719.5</v>
      </c>
      <c r="J73" s="236"/>
      <c r="K73" s="236">
        <f t="shared" si="10"/>
        <v>567.6</v>
      </c>
      <c r="L73" s="236"/>
      <c r="M73" s="236"/>
      <c r="N73" s="236">
        <f>N74</f>
        <v>567.6</v>
      </c>
      <c r="O73" s="236"/>
      <c r="P73" s="236">
        <f t="shared" si="2"/>
        <v>15.260115606936417</v>
      </c>
      <c r="Q73" s="236"/>
      <c r="R73" s="236"/>
      <c r="S73" s="236">
        <f t="shared" si="12"/>
        <v>15.260115606936417</v>
      </c>
      <c r="T73" s="236"/>
      <c r="U73" s="236">
        <f t="shared" si="3"/>
        <v>3151.9</v>
      </c>
      <c r="V73" s="236">
        <f t="shared" si="4"/>
        <v>0</v>
      </c>
      <c r="W73" s="236">
        <f t="shared" si="5"/>
        <v>0</v>
      </c>
      <c r="X73" s="236">
        <f t="shared" si="6"/>
        <v>3151.9</v>
      </c>
      <c r="Y73" s="236">
        <f t="shared" si="7"/>
        <v>0</v>
      </c>
    </row>
    <row r="74" spans="2:25" ht="11.25">
      <c r="B74" s="193" t="s">
        <v>125</v>
      </c>
      <c r="C74" s="198" t="s">
        <v>365</v>
      </c>
      <c r="D74" s="152" t="s">
        <v>358</v>
      </c>
      <c r="E74" s="198">
        <v>1004</v>
      </c>
      <c r="F74" s="236">
        <f t="shared" si="9"/>
        <v>3719.5</v>
      </c>
      <c r="G74" s="236"/>
      <c r="H74" s="236"/>
      <c r="I74" s="255">
        <v>3719.5</v>
      </c>
      <c r="J74" s="236"/>
      <c r="K74" s="236">
        <f t="shared" si="10"/>
        <v>567.6</v>
      </c>
      <c r="L74" s="236"/>
      <c r="M74" s="236"/>
      <c r="N74" s="236">
        <v>567.6</v>
      </c>
      <c r="O74" s="236"/>
      <c r="P74" s="236">
        <f t="shared" si="2"/>
        <v>15.260115606936417</v>
      </c>
      <c r="Q74" s="236"/>
      <c r="R74" s="236"/>
      <c r="S74" s="236">
        <f t="shared" si="12"/>
        <v>15.260115606936417</v>
      </c>
      <c r="T74" s="236"/>
      <c r="U74" s="236">
        <f t="shared" si="3"/>
        <v>3151.9</v>
      </c>
      <c r="V74" s="236">
        <f t="shared" si="4"/>
        <v>0</v>
      </c>
      <c r="W74" s="236">
        <f t="shared" si="5"/>
        <v>0</v>
      </c>
      <c r="X74" s="236">
        <f t="shared" si="6"/>
        <v>3151.9</v>
      </c>
      <c r="Y74" s="236">
        <f t="shared" si="7"/>
        <v>0</v>
      </c>
    </row>
    <row r="75" spans="2:25" ht="22.5">
      <c r="B75" s="194" t="s">
        <v>406</v>
      </c>
      <c r="C75" s="198" t="s">
        <v>366</v>
      </c>
      <c r="D75" s="205"/>
      <c r="E75" s="198"/>
      <c r="F75" s="236">
        <f t="shared" si="9"/>
        <v>50</v>
      </c>
      <c r="G75" s="236"/>
      <c r="H75" s="236"/>
      <c r="I75" s="255">
        <f>I76</f>
        <v>50</v>
      </c>
      <c r="J75" s="236"/>
      <c r="K75" s="236">
        <f aca="true" t="shared" si="13" ref="K75:K139">L75+M75+N75+O75</f>
        <v>0</v>
      </c>
      <c r="L75" s="236"/>
      <c r="M75" s="236"/>
      <c r="N75" s="236">
        <f>N76</f>
        <v>0</v>
      </c>
      <c r="O75" s="236"/>
      <c r="P75" s="236">
        <f aca="true" t="shared" si="14" ref="P75:P139">K75/F75*100</f>
        <v>0</v>
      </c>
      <c r="Q75" s="236"/>
      <c r="R75" s="236"/>
      <c r="S75" s="236">
        <f t="shared" si="12"/>
        <v>0</v>
      </c>
      <c r="T75" s="236"/>
      <c r="U75" s="236">
        <f aca="true" t="shared" si="15" ref="U75:U139">F75-K75</f>
        <v>50</v>
      </c>
      <c r="V75" s="236">
        <f aca="true" t="shared" si="16" ref="V75:V139">G75-L75</f>
        <v>0</v>
      </c>
      <c r="W75" s="236">
        <f aca="true" t="shared" si="17" ref="W75:W139">H75-M75</f>
        <v>0</v>
      </c>
      <c r="X75" s="236">
        <f aca="true" t="shared" si="18" ref="X75:X139">I75-N75</f>
        <v>50</v>
      </c>
      <c r="Y75" s="236">
        <f aca="true" t="shared" si="19" ref="Y75:Y139">J75-O75</f>
        <v>0</v>
      </c>
    </row>
    <row r="76" spans="2:25" ht="11.25">
      <c r="B76" s="195" t="s">
        <v>538</v>
      </c>
      <c r="C76" s="198" t="s">
        <v>366</v>
      </c>
      <c r="D76" s="152" t="s">
        <v>358</v>
      </c>
      <c r="E76" s="198"/>
      <c r="F76" s="236">
        <f t="shared" si="9"/>
        <v>50</v>
      </c>
      <c r="G76" s="236"/>
      <c r="H76" s="236"/>
      <c r="I76" s="255">
        <f>I77</f>
        <v>50</v>
      </c>
      <c r="J76" s="236"/>
      <c r="K76" s="236">
        <f t="shared" si="13"/>
        <v>0</v>
      </c>
      <c r="L76" s="236"/>
      <c r="M76" s="236"/>
      <c r="N76" s="236">
        <f>N77</f>
        <v>0</v>
      </c>
      <c r="O76" s="236"/>
      <c r="P76" s="236">
        <f t="shared" si="14"/>
        <v>0</v>
      </c>
      <c r="Q76" s="236"/>
      <c r="R76" s="236"/>
      <c r="S76" s="236">
        <f t="shared" si="12"/>
        <v>0</v>
      </c>
      <c r="T76" s="236"/>
      <c r="U76" s="236">
        <f t="shared" si="15"/>
        <v>50</v>
      </c>
      <c r="V76" s="236">
        <f t="shared" si="16"/>
        <v>0</v>
      </c>
      <c r="W76" s="236">
        <f t="shared" si="17"/>
        <v>0</v>
      </c>
      <c r="X76" s="236">
        <f t="shared" si="18"/>
        <v>50</v>
      </c>
      <c r="Y76" s="236">
        <f t="shared" si="19"/>
        <v>0</v>
      </c>
    </row>
    <row r="77" spans="2:25" ht="11.25">
      <c r="B77" s="193" t="s">
        <v>125</v>
      </c>
      <c r="C77" s="198" t="s">
        <v>366</v>
      </c>
      <c r="D77" s="152" t="s">
        <v>358</v>
      </c>
      <c r="E77" s="198">
        <v>1004</v>
      </c>
      <c r="F77" s="236">
        <f t="shared" si="9"/>
        <v>50</v>
      </c>
      <c r="G77" s="236"/>
      <c r="H77" s="236"/>
      <c r="I77" s="255">
        <v>50</v>
      </c>
      <c r="J77" s="236"/>
      <c r="K77" s="236">
        <f t="shared" si="13"/>
        <v>0</v>
      </c>
      <c r="L77" s="236"/>
      <c r="M77" s="236"/>
      <c r="N77" s="236">
        <v>0</v>
      </c>
      <c r="O77" s="236"/>
      <c r="P77" s="236">
        <f t="shared" si="14"/>
        <v>0</v>
      </c>
      <c r="Q77" s="236"/>
      <c r="R77" s="236"/>
      <c r="S77" s="236">
        <f t="shared" si="12"/>
        <v>0</v>
      </c>
      <c r="T77" s="236"/>
      <c r="U77" s="236">
        <f t="shared" si="15"/>
        <v>50</v>
      </c>
      <c r="V77" s="236">
        <f t="shared" si="16"/>
        <v>0</v>
      </c>
      <c r="W77" s="236">
        <f t="shared" si="17"/>
        <v>0</v>
      </c>
      <c r="X77" s="236">
        <f t="shared" si="18"/>
        <v>50</v>
      </c>
      <c r="Y77" s="236">
        <f t="shared" si="19"/>
        <v>0</v>
      </c>
    </row>
    <row r="78" spans="2:25" ht="22.5">
      <c r="B78" s="194" t="s">
        <v>311</v>
      </c>
      <c r="C78" s="152" t="s">
        <v>312</v>
      </c>
      <c r="D78" s="152"/>
      <c r="E78" s="198"/>
      <c r="F78" s="236">
        <f t="shared" si="9"/>
        <v>2400</v>
      </c>
      <c r="G78" s="236"/>
      <c r="H78" s="236"/>
      <c r="I78" s="255">
        <f>I79</f>
        <v>2400</v>
      </c>
      <c r="J78" s="236"/>
      <c r="K78" s="236">
        <f t="shared" si="13"/>
        <v>221.1</v>
      </c>
      <c r="L78" s="236"/>
      <c r="M78" s="236"/>
      <c r="N78" s="236">
        <f>N79</f>
        <v>221.1</v>
      </c>
      <c r="O78" s="236"/>
      <c r="P78" s="236">
        <f t="shared" si="14"/>
        <v>9.2125</v>
      </c>
      <c r="Q78" s="236"/>
      <c r="R78" s="236"/>
      <c r="S78" s="236">
        <f t="shared" si="12"/>
        <v>9.2125</v>
      </c>
      <c r="T78" s="236"/>
      <c r="U78" s="236">
        <f t="shared" si="15"/>
        <v>2178.9</v>
      </c>
      <c r="V78" s="236">
        <f t="shared" si="16"/>
        <v>0</v>
      </c>
      <c r="W78" s="236">
        <f t="shared" si="17"/>
        <v>0</v>
      </c>
      <c r="X78" s="236">
        <f t="shared" si="18"/>
        <v>2178.9</v>
      </c>
      <c r="Y78" s="236">
        <f t="shared" si="19"/>
        <v>0</v>
      </c>
    </row>
    <row r="79" spans="2:25" ht="11.25">
      <c r="B79" s="195" t="s">
        <v>233</v>
      </c>
      <c r="C79" s="152" t="s">
        <v>312</v>
      </c>
      <c r="D79" s="152" t="s">
        <v>234</v>
      </c>
      <c r="E79" s="198"/>
      <c r="F79" s="236">
        <f t="shared" si="9"/>
        <v>2400</v>
      </c>
      <c r="G79" s="236"/>
      <c r="H79" s="236"/>
      <c r="I79" s="255">
        <f>I80+I81</f>
        <v>2400</v>
      </c>
      <c r="J79" s="236"/>
      <c r="K79" s="236">
        <f t="shared" si="13"/>
        <v>221.1</v>
      </c>
      <c r="L79" s="236"/>
      <c r="M79" s="236"/>
      <c r="N79" s="236">
        <f>N80+N81</f>
        <v>221.1</v>
      </c>
      <c r="O79" s="236"/>
      <c r="P79" s="236">
        <f t="shared" si="14"/>
        <v>9.2125</v>
      </c>
      <c r="Q79" s="236"/>
      <c r="R79" s="236"/>
      <c r="S79" s="236">
        <f t="shared" si="12"/>
        <v>9.2125</v>
      </c>
      <c r="T79" s="236"/>
      <c r="U79" s="236">
        <f t="shared" si="15"/>
        <v>2178.9</v>
      </c>
      <c r="V79" s="236">
        <f t="shared" si="16"/>
        <v>0</v>
      </c>
      <c r="W79" s="236">
        <f t="shared" si="17"/>
        <v>0</v>
      </c>
      <c r="X79" s="236">
        <f t="shared" si="18"/>
        <v>2178.9</v>
      </c>
      <c r="Y79" s="236">
        <f t="shared" si="19"/>
        <v>0</v>
      </c>
    </row>
    <row r="80" spans="2:25" ht="11.25">
      <c r="B80" s="195" t="s">
        <v>464</v>
      </c>
      <c r="C80" s="152" t="s">
        <v>312</v>
      </c>
      <c r="D80" s="152" t="s">
        <v>234</v>
      </c>
      <c r="E80" s="152" t="s">
        <v>77</v>
      </c>
      <c r="F80" s="236">
        <f t="shared" si="9"/>
        <v>900</v>
      </c>
      <c r="G80" s="236"/>
      <c r="H80" s="236"/>
      <c r="I80" s="255">
        <v>900</v>
      </c>
      <c r="J80" s="236"/>
      <c r="K80" s="236">
        <f t="shared" si="13"/>
        <v>0</v>
      </c>
      <c r="L80" s="236"/>
      <c r="M80" s="236"/>
      <c r="N80" s="236">
        <v>0</v>
      </c>
      <c r="O80" s="236"/>
      <c r="P80" s="236">
        <f t="shared" si="14"/>
        <v>0</v>
      </c>
      <c r="Q80" s="236"/>
      <c r="R80" s="236"/>
      <c r="S80" s="236">
        <f t="shared" si="12"/>
        <v>0</v>
      </c>
      <c r="T80" s="236"/>
      <c r="U80" s="236">
        <f t="shared" si="15"/>
        <v>900</v>
      </c>
      <c r="V80" s="236">
        <f t="shared" si="16"/>
        <v>0</v>
      </c>
      <c r="W80" s="236">
        <f t="shared" si="17"/>
        <v>0</v>
      </c>
      <c r="X80" s="236">
        <f t="shared" si="18"/>
        <v>900</v>
      </c>
      <c r="Y80" s="236">
        <f t="shared" si="19"/>
        <v>0</v>
      </c>
    </row>
    <row r="81" spans="2:25" ht="11.25">
      <c r="B81" s="195" t="s">
        <v>467</v>
      </c>
      <c r="C81" s="152" t="s">
        <v>312</v>
      </c>
      <c r="D81" s="152" t="s">
        <v>234</v>
      </c>
      <c r="E81" s="152" t="s">
        <v>81</v>
      </c>
      <c r="F81" s="236">
        <f t="shared" si="9"/>
        <v>1500</v>
      </c>
      <c r="G81" s="236"/>
      <c r="H81" s="236"/>
      <c r="I81" s="255">
        <v>1500</v>
      </c>
      <c r="J81" s="236"/>
      <c r="K81" s="236">
        <f t="shared" si="13"/>
        <v>221.1</v>
      </c>
      <c r="L81" s="236"/>
      <c r="M81" s="236"/>
      <c r="N81" s="236">
        <v>221.1</v>
      </c>
      <c r="O81" s="236"/>
      <c r="P81" s="236">
        <f t="shared" si="14"/>
        <v>14.74</v>
      </c>
      <c r="Q81" s="236"/>
      <c r="R81" s="236"/>
      <c r="S81" s="236">
        <f t="shared" si="12"/>
        <v>14.74</v>
      </c>
      <c r="T81" s="236"/>
      <c r="U81" s="236">
        <f t="shared" si="15"/>
        <v>1278.9</v>
      </c>
      <c r="V81" s="236">
        <f t="shared" si="16"/>
        <v>0</v>
      </c>
      <c r="W81" s="236">
        <f t="shared" si="17"/>
        <v>0</v>
      </c>
      <c r="X81" s="236">
        <f t="shared" si="18"/>
        <v>1278.9</v>
      </c>
      <c r="Y81" s="236">
        <f t="shared" si="19"/>
        <v>0</v>
      </c>
    </row>
    <row r="82" spans="2:25" ht="11.25">
      <c r="B82" s="195" t="s">
        <v>227</v>
      </c>
      <c r="C82" s="152" t="s">
        <v>228</v>
      </c>
      <c r="D82" s="152"/>
      <c r="E82" s="152"/>
      <c r="F82" s="236">
        <f t="shared" si="9"/>
        <v>10</v>
      </c>
      <c r="G82" s="236"/>
      <c r="H82" s="236">
        <f>H83</f>
        <v>10</v>
      </c>
      <c r="I82" s="255"/>
      <c r="J82" s="236"/>
      <c r="K82" s="236">
        <f t="shared" si="13"/>
        <v>0</v>
      </c>
      <c r="L82" s="236"/>
      <c r="M82" s="236">
        <f>M83</f>
        <v>0</v>
      </c>
      <c r="N82" s="236"/>
      <c r="O82" s="236"/>
      <c r="P82" s="236">
        <f t="shared" si="14"/>
        <v>0</v>
      </c>
      <c r="Q82" s="236"/>
      <c r="R82" s="236">
        <f aca="true" t="shared" si="20" ref="R82:R89">M82/H82*100</f>
        <v>0</v>
      </c>
      <c r="S82" s="236"/>
      <c r="T82" s="236"/>
      <c r="U82" s="236">
        <f t="shared" si="15"/>
        <v>10</v>
      </c>
      <c r="V82" s="236">
        <f t="shared" si="16"/>
        <v>0</v>
      </c>
      <c r="W82" s="236">
        <f t="shared" si="17"/>
        <v>10</v>
      </c>
      <c r="X82" s="236">
        <f t="shared" si="18"/>
        <v>0</v>
      </c>
      <c r="Y82" s="236">
        <f t="shared" si="19"/>
        <v>0</v>
      </c>
    </row>
    <row r="83" spans="2:25" ht="11.25">
      <c r="B83" s="194" t="s">
        <v>113</v>
      </c>
      <c r="C83" s="152" t="s">
        <v>228</v>
      </c>
      <c r="D83" s="152" t="s">
        <v>114</v>
      </c>
      <c r="E83" s="152"/>
      <c r="F83" s="236">
        <f t="shared" si="9"/>
        <v>10</v>
      </c>
      <c r="G83" s="236"/>
      <c r="H83" s="236">
        <f>H84</f>
        <v>10</v>
      </c>
      <c r="I83" s="255"/>
      <c r="J83" s="236"/>
      <c r="K83" s="236">
        <f t="shared" si="13"/>
        <v>0</v>
      </c>
      <c r="L83" s="236"/>
      <c r="M83" s="236">
        <f>M84</f>
        <v>0</v>
      </c>
      <c r="N83" s="236"/>
      <c r="O83" s="236"/>
      <c r="P83" s="236">
        <f t="shared" si="14"/>
        <v>0</v>
      </c>
      <c r="Q83" s="236"/>
      <c r="R83" s="236">
        <f t="shared" si="20"/>
        <v>0</v>
      </c>
      <c r="S83" s="236"/>
      <c r="T83" s="236"/>
      <c r="U83" s="236">
        <f t="shared" si="15"/>
        <v>10</v>
      </c>
      <c r="V83" s="236">
        <f t="shared" si="16"/>
        <v>0</v>
      </c>
      <c r="W83" s="236">
        <f t="shared" si="17"/>
        <v>10</v>
      </c>
      <c r="X83" s="236">
        <f t="shared" si="18"/>
        <v>0</v>
      </c>
      <c r="Y83" s="236">
        <f t="shared" si="19"/>
        <v>0</v>
      </c>
    </row>
    <row r="84" spans="2:25" ht="11.25">
      <c r="B84" s="195" t="s">
        <v>473</v>
      </c>
      <c r="C84" s="152" t="s">
        <v>228</v>
      </c>
      <c r="D84" s="152" t="s">
        <v>114</v>
      </c>
      <c r="E84" s="152" t="s">
        <v>70</v>
      </c>
      <c r="F84" s="236">
        <f t="shared" si="9"/>
        <v>10</v>
      </c>
      <c r="G84" s="236"/>
      <c r="H84" s="236">
        <v>10</v>
      </c>
      <c r="I84" s="255"/>
      <c r="J84" s="236"/>
      <c r="K84" s="236">
        <f t="shared" si="13"/>
        <v>0</v>
      </c>
      <c r="L84" s="236"/>
      <c r="M84" s="236">
        <v>0</v>
      </c>
      <c r="N84" s="236"/>
      <c r="O84" s="236"/>
      <c r="P84" s="236">
        <f t="shared" si="14"/>
        <v>0</v>
      </c>
      <c r="Q84" s="236"/>
      <c r="R84" s="236">
        <f t="shared" si="20"/>
        <v>0</v>
      </c>
      <c r="S84" s="236"/>
      <c r="T84" s="236"/>
      <c r="U84" s="236">
        <f t="shared" si="15"/>
        <v>10</v>
      </c>
      <c r="V84" s="236">
        <f t="shared" si="16"/>
        <v>0</v>
      </c>
      <c r="W84" s="236">
        <f t="shared" si="17"/>
        <v>10</v>
      </c>
      <c r="X84" s="236">
        <f t="shared" si="18"/>
        <v>0</v>
      </c>
      <c r="Y84" s="236">
        <f t="shared" si="19"/>
        <v>0</v>
      </c>
    </row>
    <row r="85" spans="2:25" ht="22.5">
      <c r="B85" s="195" t="s">
        <v>229</v>
      </c>
      <c r="C85" s="152" t="s">
        <v>230</v>
      </c>
      <c r="D85" s="152"/>
      <c r="E85" s="152"/>
      <c r="F85" s="236">
        <f t="shared" si="9"/>
        <v>10</v>
      </c>
      <c r="G85" s="236"/>
      <c r="H85" s="236">
        <f>H86</f>
        <v>10</v>
      </c>
      <c r="I85" s="255"/>
      <c r="J85" s="236"/>
      <c r="K85" s="236">
        <f t="shared" si="13"/>
        <v>6.5</v>
      </c>
      <c r="L85" s="236"/>
      <c r="M85" s="236">
        <f>M86</f>
        <v>6.5</v>
      </c>
      <c r="N85" s="236"/>
      <c r="O85" s="236"/>
      <c r="P85" s="236">
        <f t="shared" si="14"/>
        <v>65</v>
      </c>
      <c r="Q85" s="236"/>
      <c r="R85" s="236">
        <f t="shared" si="20"/>
        <v>65</v>
      </c>
      <c r="S85" s="236"/>
      <c r="T85" s="236"/>
      <c r="U85" s="236">
        <f t="shared" si="15"/>
        <v>3.5</v>
      </c>
      <c r="V85" s="236">
        <f t="shared" si="16"/>
        <v>0</v>
      </c>
      <c r="W85" s="236">
        <f t="shared" si="17"/>
        <v>3.5</v>
      </c>
      <c r="X85" s="236">
        <f t="shared" si="18"/>
        <v>0</v>
      </c>
      <c r="Y85" s="236">
        <f t="shared" si="19"/>
        <v>0</v>
      </c>
    </row>
    <row r="86" spans="2:25" ht="11.25">
      <c r="B86" s="194" t="s">
        <v>113</v>
      </c>
      <c r="C86" s="152" t="s">
        <v>230</v>
      </c>
      <c r="D86" s="152" t="s">
        <v>114</v>
      </c>
      <c r="E86" s="152"/>
      <c r="F86" s="236">
        <f t="shared" si="9"/>
        <v>10</v>
      </c>
      <c r="G86" s="236"/>
      <c r="H86" s="236">
        <f>H87</f>
        <v>10</v>
      </c>
      <c r="I86" s="255"/>
      <c r="J86" s="236"/>
      <c r="K86" s="236">
        <f t="shared" si="13"/>
        <v>6.5</v>
      </c>
      <c r="L86" s="236"/>
      <c r="M86" s="236">
        <f>M87</f>
        <v>6.5</v>
      </c>
      <c r="N86" s="236"/>
      <c r="O86" s="236"/>
      <c r="P86" s="236">
        <f t="shared" si="14"/>
        <v>65</v>
      </c>
      <c r="Q86" s="236"/>
      <c r="R86" s="236">
        <f t="shared" si="20"/>
        <v>65</v>
      </c>
      <c r="S86" s="236"/>
      <c r="T86" s="236"/>
      <c r="U86" s="236">
        <f t="shared" si="15"/>
        <v>3.5</v>
      </c>
      <c r="V86" s="236">
        <f t="shared" si="16"/>
        <v>0</v>
      </c>
      <c r="W86" s="236">
        <f t="shared" si="17"/>
        <v>3.5</v>
      </c>
      <c r="X86" s="236">
        <f t="shared" si="18"/>
        <v>0</v>
      </c>
      <c r="Y86" s="236">
        <f t="shared" si="19"/>
        <v>0</v>
      </c>
    </row>
    <row r="87" spans="2:25" ht="11.25">
      <c r="B87" s="195" t="s">
        <v>122</v>
      </c>
      <c r="C87" s="152" t="s">
        <v>230</v>
      </c>
      <c r="D87" s="152" t="s">
        <v>114</v>
      </c>
      <c r="E87" s="152" t="s">
        <v>72</v>
      </c>
      <c r="F87" s="236">
        <f t="shared" si="9"/>
        <v>10</v>
      </c>
      <c r="G87" s="236"/>
      <c r="H87" s="236">
        <v>10</v>
      </c>
      <c r="I87" s="255"/>
      <c r="J87" s="236"/>
      <c r="K87" s="236">
        <f t="shared" si="13"/>
        <v>6.5</v>
      </c>
      <c r="L87" s="236"/>
      <c r="M87" s="236">
        <v>6.5</v>
      </c>
      <c r="N87" s="236"/>
      <c r="O87" s="236"/>
      <c r="P87" s="236">
        <f t="shared" si="14"/>
        <v>65</v>
      </c>
      <c r="Q87" s="236"/>
      <c r="R87" s="236">
        <f t="shared" si="20"/>
        <v>65</v>
      </c>
      <c r="S87" s="236"/>
      <c r="T87" s="236"/>
      <c r="U87" s="236">
        <f t="shared" si="15"/>
        <v>3.5</v>
      </c>
      <c r="V87" s="236">
        <f t="shared" si="16"/>
        <v>0</v>
      </c>
      <c r="W87" s="236">
        <f t="shared" si="17"/>
        <v>3.5</v>
      </c>
      <c r="X87" s="236">
        <f t="shared" si="18"/>
        <v>0</v>
      </c>
      <c r="Y87" s="236">
        <f t="shared" si="19"/>
        <v>0</v>
      </c>
    </row>
    <row r="88" spans="2:25" ht="11.25">
      <c r="B88" s="194" t="s">
        <v>235</v>
      </c>
      <c r="C88" s="198" t="s">
        <v>236</v>
      </c>
      <c r="D88" s="152"/>
      <c r="E88" s="152"/>
      <c r="F88" s="236">
        <f t="shared" si="9"/>
        <v>400</v>
      </c>
      <c r="G88" s="236"/>
      <c r="H88" s="236">
        <f>H89</f>
        <v>400</v>
      </c>
      <c r="I88" s="255"/>
      <c r="J88" s="236"/>
      <c r="K88" s="236">
        <f t="shared" si="13"/>
        <v>0</v>
      </c>
      <c r="L88" s="236"/>
      <c r="M88" s="236">
        <f>M89</f>
        <v>0</v>
      </c>
      <c r="N88" s="236"/>
      <c r="O88" s="236"/>
      <c r="P88" s="236">
        <f t="shared" si="14"/>
        <v>0</v>
      </c>
      <c r="Q88" s="236"/>
      <c r="R88" s="236">
        <f t="shared" si="20"/>
        <v>0</v>
      </c>
      <c r="S88" s="236"/>
      <c r="T88" s="236"/>
      <c r="U88" s="236">
        <f t="shared" si="15"/>
        <v>400</v>
      </c>
      <c r="V88" s="236">
        <f t="shared" si="16"/>
        <v>0</v>
      </c>
      <c r="W88" s="236">
        <f t="shared" si="17"/>
        <v>400</v>
      </c>
      <c r="X88" s="236">
        <f t="shared" si="18"/>
        <v>0</v>
      </c>
      <c r="Y88" s="236">
        <f t="shared" si="19"/>
        <v>0</v>
      </c>
    </row>
    <row r="89" spans="2:25" ht="11.25">
      <c r="B89" s="174" t="s">
        <v>118</v>
      </c>
      <c r="C89" s="198" t="s">
        <v>236</v>
      </c>
      <c r="D89" s="152" t="s">
        <v>186</v>
      </c>
      <c r="E89" s="152"/>
      <c r="F89" s="236">
        <f t="shared" si="9"/>
        <v>400</v>
      </c>
      <c r="G89" s="236"/>
      <c r="H89" s="236">
        <f>H90</f>
        <v>400</v>
      </c>
      <c r="I89" s="255"/>
      <c r="J89" s="236"/>
      <c r="K89" s="236">
        <f t="shared" si="13"/>
        <v>0</v>
      </c>
      <c r="L89" s="236"/>
      <c r="M89" s="236">
        <f>M90</f>
        <v>0</v>
      </c>
      <c r="N89" s="236"/>
      <c r="O89" s="236"/>
      <c r="P89" s="236">
        <f t="shared" si="14"/>
        <v>0</v>
      </c>
      <c r="Q89" s="236"/>
      <c r="R89" s="236">
        <f t="shared" si="20"/>
        <v>0</v>
      </c>
      <c r="S89" s="236"/>
      <c r="T89" s="236"/>
      <c r="U89" s="236">
        <f t="shared" si="15"/>
        <v>400</v>
      </c>
      <c r="V89" s="236">
        <f t="shared" si="16"/>
        <v>0</v>
      </c>
      <c r="W89" s="236">
        <f t="shared" si="17"/>
        <v>400</v>
      </c>
      <c r="X89" s="236">
        <f t="shared" si="18"/>
        <v>0</v>
      </c>
      <c r="Y89" s="236">
        <f t="shared" si="19"/>
        <v>0</v>
      </c>
    </row>
    <row r="90" spans="2:25" ht="11.25">
      <c r="B90" s="195" t="s">
        <v>62</v>
      </c>
      <c r="C90" s="198" t="s">
        <v>236</v>
      </c>
      <c r="D90" s="152" t="s">
        <v>186</v>
      </c>
      <c r="E90" s="152" t="s">
        <v>61</v>
      </c>
      <c r="F90" s="236">
        <f aca="true" t="shared" si="21" ref="F90:F157">H90+I90+J90+G90</f>
        <v>400</v>
      </c>
      <c r="G90" s="236"/>
      <c r="H90" s="236">
        <v>400</v>
      </c>
      <c r="I90" s="255"/>
      <c r="J90" s="236"/>
      <c r="K90" s="236">
        <f t="shared" si="13"/>
        <v>0</v>
      </c>
      <c r="L90" s="236"/>
      <c r="M90" s="236">
        <v>0</v>
      </c>
      <c r="N90" s="236"/>
      <c r="O90" s="236"/>
      <c r="P90" s="236">
        <f t="shared" si="14"/>
        <v>0</v>
      </c>
      <c r="Q90" s="236"/>
      <c r="R90" s="236">
        <f aca="true" t="shared" si="22" ref="R90:R153">M90/H90*100</f>
        <v>0</v>
      </c>
      <c r="S90" s="236"/>
      <c r="T90" s="236"/>
      <c r="U90" s="236">
        <f t="shared" si="15"/>
        <v>400</v>
      </c>
      <c r="V90" s="236">
        <f t="shared" si="16"/>
        <v>0</v>
      </c>
      <c r="W90" s="236">
        <f t="shared" si="17"/>
        <v>400</v>
      </c>
      <c r="X90" s="236">
        <f t="shared" si="18"/>
        <v>0</v>
      </c>
      <c r="Y90" s="236">
        <f t="shared" si="19"/>
        <v>0</v>
      </c>
    </row>
    <row r="91" spans="2:25" ht="11.25">
      <c r="B91" s="195" t="s">
        <v>9</v>
      </c>
      <c r="C91" s="198" t="s">
        <v>10</v>
      </c>
      <c r="D91" s="152"/>
      <c r="E91" s="152"/>
      <c r="F91" s="236">
        <f t="shared" si="21"/>
        <v>100</v>
      </c>
      <c r="G91" s="236"/>
      <c r="H91" s="236">
        <f>H92</f>
        <v>100</v>
      </c>
      <c r="I91" s="255"/>
      <c r="J91" s="236"/>
      <c r="K91" s="236">
        <f t="shared" si="13"/>
        <v>0</v>
      </c>
      <c r="L91" s="236"/>
      <c r="M91" s="236">
        <f>M92</f>
        <v>0</v>
      </c>
      <c r="N91" s="236"/>
      <c r="O91" s="236"/>
      <c r="P91" s="236">
        <f t="shared" si="14"/>
        <v>0</v>
      </c>
      <c r="Q91" s="236"/>
      <c r="R91" s="236">
        <f t="shared" si="22"/>
        <v>0</v>
      </c>
      <c r="S91" s="236"/>
      <c r="T91" s="236"/>
      <c r="U91" s="236">
        <f t="shared" si="15"/>
        <v>100</v>
      </c>
      <c r="V91" s="236">
        <f t="shared" si="16"/>
        <v>0</v>
      </c>
      <c r="W91" s="236">
        <f t="shared" si="17"/>
        <v>100</v>
      </c>
      <c r="X91" s="236">
        <f t="shared" si="18"/>
        <v>0</v>
      </c>
      <c r="Y91" s="236">
        <f t="shared" si="19"/>
        <v>0</v>
      </c>
    </row>
    <row r="92" spans="2:25" ht="11.25">
      <c r="B92" s="194" t="s">
        <v>113</v>
      </c>
      <c r="C92" s="198" t="s">
        <v>10</v>
      </c>
      <c r="D92" s="152" t="s">
        <v>114</v>
      </c>
      <c r="E92" s="152"/>
      <c r="F92" s="236">
        <f t="shared" si="21"/>
        <v>100</v>
      </c>
      <c r="G92" s="236"/>
      <c r="H92" s="236">
        <f>H93</f>
        <v>100</v>
      </c>
      <c r="I92" s="255"/>
      <c r="J92" s="236"/>
      <c r="K92" s="236">
        <f t="shared" si="13"/>
        <v>0</v>
      </c>
      <c r="L92" s="236"/>
      <c r="M92" s="236">
        <f>M93</f>
        <v>0</v>
      </c>
      <c r="N92" s="236"/>
      <c r="O92" s="236"/>
      <c r="P92" s="236">
        <f t="shared" si="14"/>
        <v>0</v>
      </c>
      <c r="Q92" s="236"/>
      <c r="R92" s="236">
        <f t="shared" si="22"/>
        <v>0</v>
      </c>
      <c r="S92" s="236"/>
      <c r="T92" s="236"/>
      <c r="U92" s="236">
        <f t="shared" si="15"/>
        <v>100</v>
      </c>
      <c r="V92" s="236">
        <f t="shared" si="16"/>
        <v>0</v>
      </c>
      <c r="W92" s="236">
        <f t="shared" si="17"/>
        <v>100</v>
      </c>
      <c r="X92" s="236">
        <f t="shared" si="18"/>
        <v>0</v>
      </c>
      <c r="Y92" s="236">
        <f t="shared" si="19"/>
        <v>0</v>
      </c>
    </row>
    <row r="93" spans="2:25" ht="11.25">
      <c r="B93" s="195" t="s">
        <v>55</v>
      </c>
      <c r="C93" s="198" t="s">
        <v>10</v>
      </c>
      <c r="D93" s="152" t="s">
        <v>114</v>
      </c>
      <c r="E93" s="152" t="s">
        <v>56</v>
      </c>
      <c r="F93" s="236">
        <f t="shared" si="21"/>
        <v>100</v>
      </c>
      <c r="G93" s="236"/>
      <c r="H93" s="236">
        <v>100</v>
      </c>
      <c r="I93" s="255"/>
      <c r="J93" s="236"/>
      <c r="K93" s="236">
        <f t="shared" si="13"/>
        <v>0</v>
      </c>
      <c r="L93" s="236"/>
      <c r="M93" s="236">
        <v>0</v>
      </c>
      <c r="N93" s="236"/>
      <c r="O93" s="236"/>
      <c r="P93" s="236">
        <f t="shared" si="14"/>
        <v>0</v>
      </c>
      <c r="Q93" s="236"/>
      <c r="R93" s="236">
        <f t="shared" si="22"/>
        <v>0</v>
      </c>
      <c r="S93" s="236"/>
      <c r="T93" s="236"/>
      <c r="U93" s="236">
        <f t="shared" si="15"/>
        <v>100</v>
      </c>
      <c r="V93" s="236">
        <f t="shared" si="16"/>
        <v>0</v>
      </c>
      <c r="W93" s="236">
        <f t="shared" si="17"/>
        <v>100</v>
      </c>
      <c r="X93" s="236">
        <f t="shared" si="18"/>
        <v>0</v>
      </c>
      <c r="Y93" s="236">
        <f t="shared" si="19"/>
        <v>0</v>
      </c>
    </row>
    <row r="94" spans="2:25" ht="22.5">
      <c r="B94" s="206" t="s">
        <v>266</v>
      </c>
      <c r="C94" s="198" t="s">
        <v>265</v>
      </c>
      <c r="D94" s="152"/>
      <c r="E94" s="152"/>
      <c r="F94" s="236">
        <f t="shared" si="21"/>
        <v>247.8</v>
      </c>
      <c r="G94" s="236"/>
      <c r="H94" s="236">
        <f>H95</f>
        <v>247.8</v>
      </c>
      <c r="I94" s="255"/>
      <c r="J94" s="236"/>
      <c r="K94" s="236">
        <f t="shared" si="13"/>
        <v>0</v>
      </c>
      <c r="L94" s="236"/>
      <c r="M94" s="236">
        <f>M95</f>
        <v>0</v>
      </c>
      <c r="N94" s="236"/>
      <c r="O94" s="236"/>
      <c r="P94" s="236">
        <f t="shared" si="14"/>
        <v>0</v>
      </c>
      <c r="Q94" s="236"/>
      <c r="R94" s="236">
        <f t="shared" si="22"/>
        <v>0</v>
      </c>
      <c r="S94" s="236"/>
      <c r="T94" s="236"/>
      <c r="U94" s="236">
        <f t="shared" si="15"/>
        <v>247.8</v>
      </c>
      <c r="V94" s="236">
        <f t="shared" si="16"/>
        <v>0</v>
      </c>
      <c r="W94" s="236">
        <f t="shared" si="17"/>
        <v>247.8</v>
      </c>
      <c r="X94" s="236">
        <f t="shared" si="18"/>
        <v>0</v>
      </c>
      <c r="Y94" s="236">
        <f t="shared" si="19"/>
        <v>0</v>
      </c>
    </row>
    <row r="95" spans="2:25" ht="11.25">
      <c r="B95" s="194" t="s">
        <v>113</v>
      </c>
      <c r="C95" s="198" t="s">
        <v>265</v>
      </c>
      <c r="D95" s="152" t="s">
        <v>114</v>
      </c>
      <c r="E95" s="152"/>
      <c r="F95" s="236">
        <f t="shared" si="21"/>
        <v>247.8</v>
      </c>
      <c r="G95" s="236"/>
      <c r="H95" s="236">
        <f>H96</f>
        <v>247.8</v>
      </c>
      <c r="I95" s="255"/>
      <c r="J95" s="236"/>
      <c r="K95" s="236">
        <f t="shared" si="13"/>
        <v>0</v>
      </c>
      <c r="L95" s="236"/>
      <c r="M95" s="236">
        <f>M96</f>
        <v>0</v>
      </c>
      <c r="N95" s="236"/>
      <c r="O95" s="236"/>
      <c r="P95" s="236">
        <f t="shared" si="14"/>
        <v>0</v>
      </c>
      <c r="Q95" s="236"/>
      <c r="R95" s="236">
        <f t="shared" si="22"/>
        <v>0</v>
      </c>
      <c r="S95" s="236"/>
      <c r="T95" s="236"/>
      <c r="U95" s="236">
        <f t="shared" si="15"/>
        <v>247.8</v>
      </c>
      <c r="V95" s="236">
        <f t="shared" si="16"/>
        <v>0</v>
      </c>
      <c r="W95" s="236">
        <f t="shared" si="17"/>
        <v>247.8</v>
      </c>
      <c r="X95" s="236">
        <f t="shared" si="18"/>
        <v>0</v>
      </c>
      <c r="Y95" s="236">
        <f t="shared" si="19"/>
        <v>0</v>
      </c>
    </row>
    <row r="96" spans="2:25" ht="11.25">
      <c r="B96" s="195" t="s">
        <v>382</v>
      </c>
      <c r="C96" s="198" t="s">
        <v>265</v>
      </c>
      <c r="D96" s="152" t="s">
        <v>114</v>
      </c>
      <c r="E96" s="152" t="s">
        <v>381</v>
      </c>
      <c r="F96" s="236">
        <f t="shared" si="21"/>
        <v>247.8</v>
      </c>
      <c r="G96" s="236"/>
      <c r="H96" s="236">
        <v>247.8</v>
      </c>
      <c r="I96" s="255"/>
      <c r="J96" s="236"/>
      <c r="K96" s="236">
        <f t="shared" si="13"/>
        <v>0</v>
      </c>
      <c r="L96" s="236"/>
      <c r="M96" s="236">
        <v>0</v>
      </c>
      <c r="N96" s="236"/>
      <c r="O96" s="236"/>
      <c r="P96" s="236">
        <f t="shared" si="14"/>
        <v>0</v>
      </c>
      <c r="Q96" s="236"/>
      <c r="R96" s="236">
        <f t="shared" si="22"/>
        <v>0</v>
      </c>
      <c r="S96" s="236"/>
      <c r="T96" s="236"/>
      <c r="U96" s="236">
        <f t="shared" si="15"/>
        <v>247.8</v>
      </c>
      <c r="V96" s="236">
        <f t="shared" si="16"/>
        <v>0</v>
      </c>
      <c r="W96" s="236">
        <f t="shared" si="17"/>
        <v>247.8</v>
      </c>
      <c r="X96" s="236">
        <f t="shared" si="18"/>
        <v>0</v>
      </c>
      <c r="Y96" s="236">
        <f t="shared" si="19"/>
        <v>0</v>
      </c>
    </row>
    <row r="97" spans="2:25" ht="11.25">
      <c r="B97" s="195" t="s">
        <v>132</v>
      </c>
      <c r="C97" s="152" t="s">
        <v>105</v>
      </c>
      <c r="D97" s="152"/>
      <c r="E97" s="152"/>
      <c r="F97" s="236">
        <f t="shared" si="21"/>
        <v>916.5</v>
      </c>
      <c r="G97" s="236"/>
      <c r="H97" s="236">
        <f>H98</f>
        <v>916.5</v>
      </c>
      <c r="I97" s="255"/>
      <c r="J97" s="236"/>
      <c r="K97" s="236">
        <f t="shared" si="13"/>
        <v>335</v>
      </c>
      <c r="L97" s="236"/>
      <c r="M97" s="236">
        <f>M98</f>
        <v>335</v>
      </c>
      <c r="N97" s="236"/>
      <c r="O97" s="236"/>
      <c r="P97" s="236">
        <f t="shared" si="14"/>
        <v>36.55210038188761</v>
      </c>
      <c r="Q97" s="236"/>
      <c r="R97" s="236">
        <f t="shared" si="22"/>
        <v>36.55210038188761</v>
      </c>
      <c r="S97" s="236"/>
      <c r="T97" s="236"/>
      <c r="U97" s="236">
        <f t="shared" si="15"/>
        <v>581.5</v>
      </c>
      <c r="V97" s="236">
        <f t="shared" si="16"/>
        <v>0</v>
      </c>
      <c r="W97" s="236">
        <f t="shared" si="17"/>
        <v>581.5</v>
      </c>
      <c r="X97" s="236">
        <f t="shared" si="18"/>
        <v>0</v>
      </c>
      <c r="Y97" s="236">
        <f t="shared" si="19"/>
        <v>0</v>
      </c>
    </row>
    <row r="98" spans="2:25" ht="22.5">
      <c r="B98" s="195" t="s">
        <v>106</v>
      </c>
      <c r="C98" s="152" t="s">
        <v>105</v>
      </c>
      <c r="D98" s="152" t="s">
        <v>373</v>
      </c>
      <c r="E98" s="152"/>
      <c r="F98" s="236">
        <f t="shared" si="21"/>
        <v>916.5</v>
      </c>
      <c r="G98" s="236"/>
      <c r="H98" s="236">
        <f>H99</f>
        <v>916.5</v>
      </c>
      <c r="I98" s="255"/>
      <c r="J98" s="236"/>
      <c r="K98" s="236">
        <f t="shared" si="13"/>
        <v>335</v>
      </c>
      <c r="L98" s="236"/>
      <c r="M98" s="236">
        <f>M99</f>
        <v>335</v>
      </c>
      <c r="N98" s="236"/>
      <c r="O98" s="236"/>
      <c r="P98" s="236">
        <f t="shared" si="14"/>
        <v>36.55210038188761</v>
      </c>
      <c r="Q98" s="236"/>
      <c r="R98" s="236">
        <f t="shared" si="22"/>
        <v>36.55210038188761</v>
      </c>
      <c r="S98" s="236"/>
      <c r="T98" s="236"/>
      <c r="U98" s="236">
        <f t="shared" si="15"/>
        <v>581.5</v>
      </c>
      <c r="V98" s="236">
        <f t="shared" si="16"/>
        <v>0</v>
      </c>
      <c r="W98" s="236">
        <f t="shared" si="17"/>
        <v>581.5</v>
      </c>
      <c r="X98" s="236">
        <f t="shared" si="18"/>
        <v>0</v>
      </c>
      <c r="Y98" s="236">
        <f t="shared" si="19"/>
        <v>0</v>
      </c>
    </row>
    <row r="99" spans="2:25" ht="11.25">
      <c r="B99" s="195" t="s">
        <v>175</v>
      </c>
      <c r="C99" s="152" t="s">
        <v>105</v>
      </c>
      <c r="D99" s="152" t="s">
        <v>373</v>
      </c>
      <c r="E99" s="152" t="s">
        <v>65</v>
      </c>
      <c r="F99" s="236">
        <f t="shared" si="21"/>
        <v>916.5</v>
      </c>
      <c r="G99" s="236"/>
      <c r="H99" s="236">
        <v>916.5</v>
      </c>
      <c r="I99" s="255"/>
      <c r="J99" s="236"/>
      <c r="K99" s="236">
        <f t="shared" si="13"/>
        <v>335</v>
      </c>
      <c r="L99" s="236"/>
      <c r="M99" s="236">
        <v>335</v>
      </c>
      <c r="N99" s="236"/>
      <c r="O99" s="236"/>
      <c r="P99" s="236">
        <f t="shared" si="14"/>
        <v>36.55210038188761</v>
      </c>
      <c r="Q99" s="236"/>
      <c r="R99" s="236">
        <f t="shared" si="22"/>
        <v>36.55210038188761</v>
      </c>
      <c r="S99" s="236"/>
      <c r="T99" s="236"/>
      <c r="U99" s="236">
        <f t="shared" si="15"/>
        <v>581.5</v>
      </c>
      <c r="V99" s="236">
        <f t="shared" si="16"/>
        <v>0</v>
      </c>
      <c r="W99" s="236">
        <f t="shared" si="17"/>
        <v>581.5</v>
      </c>
      <c r="X99" s="236">
        <f t="shared" si="18"/>
        <v>0</v>
      </c>
      <c r="Y99" s="236">
        <f t="shared" si="19"/>
        <v>0</v>
      </c>
    </row>
    <row r="100" spans="2:25" ht="11.25">
      <c r="B100" s="207" t="s">
        <v>133</v>
      </c>
      <c r="C100" s="198" t="s">
        <v>110</v>
      </c>
      <c r="D100" s="152"/>
      <c r="E100" s="152"/>
      <c r="F100" s="236">
        <f t="shared" si="21"/>
        <v>81.7</v>
      </c>
      <c r="G100" s="236"/>
      <c r="H100" s="236">
        <f>H101</f>
        <v>81.7</v>
      </c>
      <c r="I100" s="255"/>
      <c r="J100" s="236"/>
      <c r="K100" s="236">
        <f t="shared" si="13"/>
        <v>6.1</v>
      </c>
      <c r="L100" s="236"/>
      <c r="M100" s="236">
        <f>M101</f>
        <v>6.1</v>
      </c>
      <c r="N100" s="236"/>
      <c r="O100" s="236"/>
      <c r="P100" s="236">
        <f t="shared" si="14"/>
        <v>7.466340269277845</v>
      </c>
      <c r="Q100" s="236"/>
      <c r="R100" s="236">
        <f t="shared" si="22"/>
        <v>7.466340269277845</v>
      </c>
      <c r="S100" s="236"/>
      <c r="T100" s="236"/>
      <c r="U100" s="236">
        <f t="shared" si="15"/>
        <v>75.60000000000001</v>
      </c>
      <c r="V100" s="236">
        <f t="shared" si="16"/>
        <v>0</v>
      </c>
      <c r="W100" s="236">
        <f t="shared" si="17"/>
        <v>75.60000000000001</v>
      </c>
      <c r="X100" s="236">
        <f t="shared" si="18"/>
        <v>0</v>
      </c>
      <c r="Y100" s="236">
        <f t="shared" si="19"/>
        <v>0</v>
      </c>
    </row>
    <row r="101" spans="2:25" ht="22.5">
      <c r="B101" s="195" t="s">
        <v>106</v>
      </c>
      <c r="C101" s="198" t="s">
        <v>110</v>
      </c>
      <c r="D101" s="152" t="s">
        <v>373</v>
      </c>
      <c r="E101" s="152"/>
      <c r="F101" s="236">
        <f t="shared" si="21"/>
        <v>81.7</v>
      </c>
      <c r="G101" s="236"/>
      <c r="H101" s="236">
        <f>H102</f>
        <v>81.7</v>
      </c>
      <c r="I101" s="255"/>
      <c r="J101" s="236"/>
      <c r="K101" s="236">
        <f t="shared" si="13"/>
        <v>6.1</v>
      </c>
      <c r="L101" s="236"/>
      <c r="M101" s="236">
        <f>M102</f>
        <v>6.1</v>
      </c>
      <c r="N101" s="236"/>
      <c r="O101" s="236"/>
      <c r="P101" s="236">
        <f t="shared" si="14"/>
        <v>7.466340269277845</v>
      </c>
      <c r="Q101" s="236"/>
      <c r="R101" s="236">
        <f t="shared" si="22"/>
        <v>7.466340269277845</v>
      </c>
      <c r="S101" s="236"/>
      <c r="T101" s="236"/>
      <c r="U101" s="236">
        <f t="shared" si="15"/>
        <v>75.60000000000001</v>
      </c>
      <c r="V101" s="236">
        <f t="shared" si="16"/>
        <v>0</v>
      </c>
      <c r="W101" s="236">
        <f t="shared" si="17"/>
        <v>75.60000000000001</v>
      </c>
      <c r="X101" s="236">
        <f t="shared" si="18"/>
        <v>0</v>
      </c>
      <c r="Y101" s="236">
        <f t="shared" si="19"/>
        <v>0</v>
      </c>
    </row>
    <row r="102" spans="2:25" ht="11.25">
      <c r="B102" s="194" t="s">
        <v>109</v>
      </c>
      <c r="C102" s="198" t="s">
        <v>110</v>
      </c>
      <c r="D102" s="152" t="s">
        <v>373</v>
      </c>
      <c r="E102" s="152" t="s">
        <v>66</v>
      </c>
      <c r="F102" s="236">
        <f t="shared" si="21"/>
        <v>81.7</v>
      </c>
      <c r="G102" s="236"/>
      <c r="H102" s="236">
        <v>81.7</v>
      </c>
      <c r="I102" s="255"/>
      <c r="J102" s="236"/>
      <c r="K102" s="236">
        <f t="shared" si="13"/>
        <v>6.1</v>
      </c>
      <c r="L102" s="236"/>
      <c r="M102" s="236">
        <v>6.1</v>
      </c>
      <c r="N102" s="236"/>
      <c r="O102" s="236"/>
      <c r="P102" s="236">
        <f t="shared" si="14"/>
        <v>7.466340269277845</v>
      </c>
      <c r="Q102" s="236"/>
      <c r="R102" s="236">
        <f t="shared" si="22"/>
        <v>7.466340269277845</v>
      </c>
      <c r="S102" s="236"/>
      <c r="T102" s="236"/>
      <c r="U102" s="236">
        <f t="shared" si="15"/>
        <v>75.60000000000001</v>
      </c>
      <c r="V102" s="236">
        <f t="shared" si="16"/>
        <v>0</v>
      </c>
      <c r="W102" s="236">
        <f t="shared" si="17"/>
        <v>75.60000000000001</v>
      </c>
      <c r="X102" s="236">
        <f t="shared" si="18"/>
        <v>0</v>
      </c>
      <c r="Y102" s="236">
        <f t="shared" si="19"/>
        <v>0</v>
      </c>
    </row>
    <row r="103" spans="2:25" ht="11.25">
      <c r="B103" s="193" t="s">
        <v>111</v>
      </c>
      <c r="C103" s="198" t="s">
        <v>112</v>
      </c>
      <c r="D103" s="152"/>
      <c r="E103" s="152"/>
      <c r="F103" s="236">
        <f t="shared" si="21"/>
        <v>17407.699999999997</v>
      </c>
      <c r="G103" s="236"/>
      <c r="H103" s="236">
        <f>H104+H108+H112</f>
        <v>17407.699999999997</v>
      </c>
      <c r="I103" s="255"/>
      <c r="J103" s="236"/>
      <c r="K103" s="236">
        <f t="shared" si="13"/>
        <v>3953.4999999999995</v>
      </c>
      <c r="L103" s="236"/>
      <c r="M103" s="236">
        <f>M104+M108+M112</f>
        <v>3953.4999999999995</v>
      </c>
      <c r="N103" s="236"/>
      <c r="O103" s="236"/>
      <c r="P103" s="236">
        <f t="shared" si="14"/>
        <v>22.711214002998677</v>
      </c>
      <c r="Q103" s="236"/>
      <c r="R103" s="236">
        <f t="shared" si="22"/>
        <v>22.711214002998677</v>
      </c>
      <c r="S103" s="236"/>
      <c r="T103" s="236"/>
      <c r="U103" s="236">
        <f t="shared" si="15"/>
        <v>13454.199999999997</v>
      </c>
      <c r="V103" s="236">
        <f t="shared" si="16"/>
        <v>0</v>
      </c>
      <c r="W103" s="236">
        <f t="shared" si="17"/>
        <v>13454.199999999997</v>
      </c>
      <c r="X103" s="236">
        <f t="shared" si="18"/>
        <v>0</v>
      </c>
      <c r="Y103" s="236">
        <f t="shared" si="19"/>
        <v>0</v>
      </c>
    </row>
    <row r="104" spans="2:25" ht="22.5">
      <c r="B104" s="195" t="s">
        <v>106</v>
      </c>
      <c r="C104" s="198" t="s">
        <v>112</v>
      </c>
      <c r="D104" s="152" t="s">
        <v>373</v>
      </c>
      <c r="E104" s="152"/>
      <c r="F104" s="236">
        <f t="shared" si="21"/>
        <v>14344.599999999999</v>
      </c>
      <c r="G104" s="236"/>
      <c r="H104" s="236">
        <f>H105+H106+H107</f>
        <v>14344.599999999999</v>
      </c>
      <c r="I104" s="255"/>
      <c r="J104" s="236"/>
      <c r="K104" s="236">
        <f t="shared" si="13"/>
        <v>3327.6</v>
      </c>
      <c r="L104" s="236"/>
      <c r="M104" s="236">
        <f>M105+M106+M107</f>
        <v>3327.6</v>
      </c>
      <c r="N104" s="236"/>
      <c r="O104" s="236"/>
      <c r="P104" s="236">
        <f t="shared" si="14"/>
        <v>23.197579576983678</v>
      </c>
      <c r="Q104" s="236"/>
      <c r="R104" s="236">
        <f t="shared" si="22"/>
        <v>23.197579576983678</v>
      </c>
      <c r="S104" s="236"/>
      <c r="T104" s="236"/>
      <c r="U104" s="236">
        <f t="shared" si="15"/>
        <v>11016.999999999998</v>
      </c>
      <c r="V104" s="236">
        <f t="shared" si="16"/>
        <v>0</v>
      </c>
      <c r="W104" s="236">
        <f t="shared" si="17"/>
        <v>11016.999999999998</v>
      </c>
      <c r="X104" s="236">
        <f t="shared" si="18"/>
        <v>0</v>
      </c>
      <c r="Y104" s="236">
        <f t="shared" si="19"/>
        <v>0</v>
      </c>
    </row>
    <row r="105" spans="2:25" ht="11.25">
      <c r="B105" s="194" t="s">
        <v>109</v>
      </c>
      <c r="C105" s="198" t="s">
        <v>112</v>
      </c>
      <c r="D105" s="152" t="s">
        <v>373</v>
      </c>
      <c r="E105" s="152" t="s">
        <v>66</v>
      </c>
      <c r="F105" s="236">
        <f t="shared" si="21"/>
        <v>248.9</v>
      </c>
      <c r="G105" s="236"/>
      <c r="H105" s="236">
        <v>248.9</v>
      </c>
      <c r="I105" s="255"/>
      <c r="J105" s="236"/>
      <c r="K105" s="236">
        <f t="shared" si="13"/>
        <v>64.2</v>
      </c>
      <c r="L105" s="236"/>
      <c r="M105" s="236">
        <v>64.2</v>
      </c>
      <c r="N105" s="236"/>
      <c r="O105" s="236"/>
      <c r="P105" s="236">
        <f t="shared" si="14"/>
        <v>25.79349136199277</v>
      </c>
      <c r="Q105" s="236"/>
      <c r="R105" s="236">
        <f t="shared" si="22"/>
        <v>25.79349136199277</v>
      </c>
      <c r="S105" s="236"/>
      <c r="T105" s="236"/>
      <c r="U105" s="236">
        <f t="shared" si="15"/>
        <v>184.7</v>
      </c>
      <c r="V105" s="236">
        <f t="shared" si="16"/>
        <v>0</v>
      </c>
      <c r="W105" s="236">
        <f t="shared" si="17"/>
        <v>184.7</v>
      </c>
      <c r="X105" s="236">
        <f t="shared" si="18"/>
        <v>0</v>
      </c>
      <c r="Y105" s="236">
        <f t="shared" si="19"/>
        <v>0</v>
      </c>
    </row>
    <row r="106" spans="2:25" ht="22.5">
      <c r="B106" s="194" t="s">
        <v>117</v>
      </c>
      <c r="C106" s="198" t="s">
        <v>112</v>
      </c>
      <c r="D106" s="152" t="s">
        <v>373</v>
      </c>
      <c r="E106" s="152" t="s">
        <v>67</v>
      </c>
      <c r="F106" s="236">
        <f t="shared" si="21"/>
        <v>12020.5</v>
      </c>
      <c r="G106" s="236"/>
      <c r="H106" s="236">
        <v>12020.5</v>
      </c>
      <c r="I106" s="255"/>
      <c r="J106" s="236"/>
      <c r="K106" s="236">
        <f t="shared" si="13"/>
        <v>2746.3</v>
      </c>
      <c r="L106" s="236"/>
      <c r="M106" s="236">
        <v>2746.3</v>
      </c>
      <c r="N106" s="236"/>
      <c r="O106" s="236"/>
      <c r="P106" s="236">
        <f t="shared" si="14"/>
        <v>22.84680337756333</v>
      </c>
      <c r="Q106" s="236"/>
      <c r="R106" s="236">
        <f t="shared" si="22"/>
        <v>22.84680337756333</v>
      </c>
      <c r="S106" s="236"/>
      <c r="T106" s="236"/>
      <c r="U106" s="236">
        <f t="shared" si="15"/>
        <v>9274.2</v>
      </c>
      <c r="V106" s="236">
        <f t="shared" si="16"/>
        <v>0</v>
      </c>
      <c r="W106" s="236">
        <f t="shared" si="17"/>
        <v>9274.2</v>
      </c>
      <c r="X106" s="236">
        <f t="shared" si="18"/>
        <v>0</v>
      </c>
      <c r="Y106" s="236">
        <f t="shared" si="19"/>
        <v>0</v>
      </c>
    </row>
    <row r="107" spans="2:25" ht="11.25">
      <c r="B107" s="174" t="s">
        <v>476</v>
      </c>
      <c r="C107" s="198" t="s">
        <v>112</v>
      </c>
      <c r="D107" s="152" t="s">
        <v>373</v>
      </c>
      <c r="E107" s="152" t="s">
        <v>68</v>
      </c>
      <c r="F107" s="236">
        <f t="shared" si="21"/>
        <v>2075.2</v>
      </c>
      <c r="G107" s="236"/>
      <c r="H107" s="236">
        <v>2075.2</v>
      </c>
      <c r="I107" s="255"/>
      <c r="J107" s="236"/>
      <c r="K107" s="236">
        <f t="shared" si="13"/>
        <v>517.1</v>
      </c>
      <c r="L107" s="236"/>
      <c r="M107" s="236">
        <v>517.1</v>
      </c>
      <c r="N107" s="236"/>
      <c r="O107" s="236"/>
      <c r="P107" s="236">
        <f t="shared" si="14"/>
        <v>24.91808018504241</v>
      </c>
      <c r="Q107" s="236"/>
      <c r="R107" s="236">
        <f t="shared" si="22"/>
        <v>24.91808018504241</v>
      </c>
      <c r="S107" s="236"/>
      <c r="T107" s="236"/>
      <c r="U107" s="236">
        <f t="shared" si="15"/>
        <v>1558.1</v>
      </c>
      <c r="V107" s="236">
        <f t="shared" si="16"/>
        <v>0</v>
      </c>
      <c r="W107" s="236">
        <f t="shared" si="17"/>
        <v>1558.1</v>
      </c>
      <c r="X107" s="236">
        <f t="shared" si="18"/>
        <v>0</v>
      </c>
      <c r="Y107" s="236">
        <f t="shared" si="19"/>
        <v>0</v>
      </c>
    </row>
    <row r="108" spans="2:25" ht="11.25">
      <c r="B108" s="194" t="s">
        <v>113</v>
      </c>
      <c r="C108" s="198" t="s">
        <v>112</v>
      </c>
      <c r="D108" s="152" t="s">
        <v>114</v>
      </c>
      <c r="E108" s="152"/>
      <c r="F108" s="236">
        <f t="shared" si="21"/>
        <v>3046.6</v>
      </c>
      <c r="G108" s="236"/>
      <c r="H108" s="236">
        <f>H109+H110+H111</f>
        <v>3046.6</v>
      </c>
      <c r="I108" s="255"/>
      <c r="J108" s="236"/>
      <c r="K108" s="236">
        <f t="shared" si="13"/>
        <v>622.1999999999999</v>
      </c>
      <c r="L108" s="236"/>
      <c r="M108" s="236">
        <f>M109+M110+M111</f>
        <v>622.1999999999999</v>
      </c>
      <c r="N108" s="236"/>
      <c r="O108" s="236"/>
      <c r="P108" s="236">
        <f t="shared" si="14"/>
        <v>20.422766362502458</v>
      </c>
      <c r="Q108" s="236"/>
      <c r="R108" s="236">
        <f t="shared" si="22"/>
        <v>20.422766362502458</v>
      </c>
      <c r="S108" s="236"/>
      <c r="T108" s="236"/>
      <c r="U108" s="236">
        <f t="shared" si="15"/>
        <v>2424.4</v>
      </c>
      <c r="V108" s="236">
        <f t="shared" si="16"/>
        <v>0</v>
      </c>
      <c r="W108" s="236">
        <f t="shared" si="17"/>
        <v>2424.4</v>
      </c>
      <c r="X108" s="236">
        <f t="shared" si="18"/>
        <v>0</v>
      </c>
      <c r="Y108" s="236">
        <f t="shared" si="19"/>
        <v>0</v>
      </c>
    </row>
    <row r="109" spans="2:25" ht="11.25">
      <c r="B109" s="194" t="s">
        <v>109</v>
      </c>
      <c r="C109" s="198" t="s">
        <v>112</v>
      </c>
      <c r="D109" s="152" t="s">
        <v>114</v>
      </c>
      <c r="E109" s="152" t="s">
        <v>66</v>
      </c>
      <c r="F109" s="236">
        <f t="shared" si="21"/>
        <v>6.8</v>
      </c>
      <c r="G109" s="236"/>
      <c r="H109" s="236">
        <v>6.8</v>
      </c>
      <c r="I109" s="255"/>
      <c r="J109" s="236"/>
      <c r="K109" s="236">
        <f t="shared" si="13"/>
        <v>0</v>
      </c>
      <c r="L109" s="236"/>
      <c r="M109" s="236">
        <v>0</v>
      </c>
      <c r="N109" s="236"/>
      <c r="O109" s="236"/>
      <c r="P109" s="236">
        <f t="shared" si="14"/>
        <v>0</v>
      </c>
      <c r="Q109" s="236"/>
      <c r="R109" s="236">
        <f t="shared" si="22"/>
        <v>0</v>
      </c>
      <c r="S109" s="236"/>
      <c r="T109" s="236"/>
      <c r="U109" s="236">
        <f t="shared" si="15"/>
        <v>6.8</v>
      </c>
      <c r="V109" s="236">
        <f t="shared" si="16"/>
        <v>0</v>
      </c>
      <c r="W109" s="236">
        <f t="shared" si="17"/>
        <v>6.8</v>
      </c>
      <c r="X109" s="236">
        <f t="shared" si="18"/>
        <v>0</v>
      </c>
      <c r="Y109" s="236">
        <f t="shared" si="19"/>
        <v>0</v>
      </c>
    </row>
    <row r="110" spans="2:25" ht="22.5">
      <c r="B110" s="194" t="s">
        <v>117</v>
      </c>
      <c r="C110" s="198" t="s">
        <v>112</v>
      </c>
      <c r="D110" s="152" t="s">
        <v>114</v>
      </c>
      <c r="E110" s="152" t="s">
        <v>67</v>
      </c>
      <c r="F110" s="236">
        <f t="shared" si="21"/>
        <v>2748.2</v>
      </c>
      <c r="G110" s="236"/>
      <c r="H110" s="236">
        <v>2748.2</v>
      </c>
      <c r="I110" s="255"/>
      <c r="J110" s="236"/>
      <c r="K110" s="236">
        <f t="shared" si="13"/>
        <v>584.9</v>
      </c>
      <c r="L110" s="236"/>
      <c r="M110" s="236">
        <v>584.9</v>
      </c>
      <c r="N110" s="236"/>
      <c r="O110" s="236"/>
      <c r="P110" s="236">
        <f t="shared" si="14"/>
        <v>21.283021614147444</v>
      </c>
      <c r="Q110" s="236"/>
      <c r="R110" s="236">
        <f t="shared" si="22"/>
        <v>21.283021614147444</v>
      </c>
      <c r="S110" s="236"/>
      <c r="T110" s="236"/>
      <c r="U110" s="236">
        <f t="shared" si="15"/>
        <v>2163.2999999999997</v>
      </c>
      <c r="V110" s="236">
        <f t="shared" si="16"/>
        <v>0</v>
      </c>
      <c r="W110" s="236">
        <f t="shared" si="17"/>
        <v>2163.2999999999997</v>
      </c>
      <c r="X110" s="236">
        <f t="shared" si="18"/>
        <v>0</v>
      </c>
      <c r="Y110" s="236">
        <f t="shared" si="19"/>
        <v>0</v>
      </c>
    </row>
    <row r="111" spans="2:25" ht="11.25">
      <c r="B111" s="174" t="s">
        <v>476</v>
      </c>
      <c r="C111" s="198" t="s">
        <v>112</v>
      </c>
      <c r="D111" s="152" t="s">
        <v>114</v>
      </c>
      <c r="E111" s="152" t="s">
        <v>68</v>
      </c>
      <c r="F111" s="236">
        <f t="shared" si="21"/>
        <v>291.6</v>
      </c>
      <c r="G111" s="236"/>
      <c r="H111" s="236">
        <v>291.6</v>
      </c>
      <c r="I111" s="255"/>
      <c r="J111" s="236"/>
      <c r="K111" s="236">
        <f t="shared" si="13"/>
        <v>37.3</v>
      </c>
      <c r="L111" s="236"/>
      <c r="M111" s="236">
        <v>37.3</v>
      </c>
      <c r="N111" s="236"/>
      <c r="O111" s="236"/>
      <c r="P111" s="236">
        <f t="shared" si="14"/>
        <v>12.791495198902606</v>
      </c>
      <c r="Q111" s="236"/>
      <c r="R111" s="236">
        <f t="shared" si="22"/>
        <v>12.791495198902606</v>
      </c>
      <c r="S111" s="236"/>
      <c r="T111" s="236"/>
      <c r="U111" s="236">
        <f t="shared" si="15"/>
        <v>254.3</v>
      </c>
      <c r="V111" s="236">
        <f t="shared" si="16"/>
        <v>0</v>
      </c>
      <c r="W111" s="236">
        <f t="shared" si="17"/>
        <v>254.3</v>
      </c>
      <c r="X111" s="236">
        <f t="shared" si="18"/>
        <v>0</v>
      </c>
      <c r="Y111" s="236">
        <f t="shared" si="19"/>
        <v>0</v>
      </c>
    </row>
    <row r="112" spans="2:25" ht="11.25">
      <c r="B112" s="194" t="s">
        <v>118</v>
      </c>
      <c r="C112" s="198" t="s">
        <v>112</v>
      </c>
      <c r="D112" s="152" t="s">
        <v>186</v>
      </c>
      <c r="E112" s="152"/>
      <c r="F112" s="236">
        <f>H112+I112+J112+G112</f>
        <v>16.5</v>
      </c>
      <c r="G112" s="236"/>
      <c r="H112" s="236">
        <f>H114+H115+H113</f>
        <v>16.5</v>
      </c>
      <c r="I112" s="255"/>
      <c r="J112" s="236"/>
      <c r="K112" s="236">
        <f t="shared" si="13"/>
        <v>3.7</v>
      </c>
      <c r="L112" s="236"/>
      <c r="M112" s="236">
        <f>M113+M114+M115</f>
        <v>3.7</v>
      </c>
      <c r="N112" s="236"/>
      <c r="O112" s="236"/>
      <c r="P112" s="236">
        <f t="shared" si="14"/>
        <v>22.424242424242426</v>
      </c>
      <c r="Q112" s="236"/>
      <c r="R112" s="236">
        <f t="shared" si="22"/>
        <v>22.424242424242426</v>
      </c>
      <c r="S112" s="236"/>
      <c r="T112" s="236"/>
      <c r="U112" s="236">
        <f t="shared" si="15"/>
        <v>12.8</v>
      </c>
      <c r="V112" s="236">
        <f t="shared" si="16"/>
        <v>0</v>
      </c>
      <c r="W112" s="236">
        <f t="shared" si="17"/>
        <v>12.8</v>
      </c>
      <c r="X112" s="236">
        <f t="shared" si="18"/>
        <v>0</v>
      </c>
      <c r="Y112" s="236">
        <f t="shared" si="19"/>
        <v>0</v>
      </c>
    </row>
    <row r="113" spans="2:25" ht="11.25">
      <c r="B113" s="194" t="s">
        <v>109</v>
      </c>
      <c r="C113" s="198" t="s">
        <v>112</v>
      </c>
      <c r="D113" s="152" t="s">
        <v>186</v>
      </c>
      <c r="E113" s="152" t="s">
        <v>66</v>
      </c>
      <c r="F113" s="236">
        <f t="shared" si="21"/>
        <v>0.1</v>
      </c>
      <c r="G113" s="236"/>
      <c r="H113" s="236">
        <v>0.1</v>
      </c>
      <c r="I113" s="255"/>
      <c r="J113" s="236"/>
      <c r="K113" s="236">
        <f t="shared" si="13"/>
        <v>0</v>
      </c>
      <c r="L113" s="236"/>
      <c r="M113" s="236">
        <v>0</v>
      </c>
      <c r="N113" s="236"/>
      <c r="O113" s="236"/>
      <c r="P113" s="236">
        <f t="shared" si="14"/>
        <v>0</v>
      </c>
      <c r="Q113" s="236"/>
      <c r="R113" s="236">
        <f t="shared" si="22"/>
        <v>0</v>
      </c>
      <c r="S113" s="236"/>
      <c r="T113" s="236"/>
      <c r="U113" s="236">
        <f t="shared" si="15"/>
        <v>0.1</v>
      </c>
      <c r="V113" s="236">
        <f t="shared" si="16"/>
        <v>0</v>
      </c>
      <c r="W113" s="236">
        <f t="shared" si="17"/>
        <v>0.1</v>
      </c>
      <c r="X113" s="236">
        <f t="shared" si="18"/>
        <v>0</v>
      </c>
      <c r="Y113" s="236">
        <f t="shared" si="19"/>
        <v>0</v>
      </c>
    </row>
    <row r="114" spans="2:25" ht="22.5">
      <c r="B114" s="194" t="s">
        <v>117</v>
      </c>
      <c r="C114" s="198" t="s">
        <v>112</v>
      </c>
      <c r="D114" s="152" t="s">
        <v>186</v>
      </c>
      <c r="E114" s="152" t="s">
        <v>67</v>
      </c>
      <c r="F114" s="236">
        <f t="shared" si="21"/>
        <v>15.4</v>
      </c>
      <c r="G114" s="236"/>
      <c r="H114" s="236">
        <v>15.4</v>
      </c>
      <c r="I114" s="255"/>
      <c r="J114" s="236"/>
      <c r="K114" s="236">
        <f t="shared" si="13"/>
        <v>3.7</v>
      </c>
      <c r="L114" s="236"/>
      <c r="M114" s="236">
        <v>3.7</v>
      </c>
      <c r="N114" s="236"/>
      <c r="O114" s="236"/>
      <c r="P114" s="236">
        <f t="shared" si="14"/>
        <v>24.025974025974026</v>
      </c>
      <c r="Q114" s="236"/>
      <c r="R114" s="236">
        <f t="shared" si="22"/>
        <v>24.025974025974026</v>
      </c>
      <c r="S114" s="236"/>
      <c r="T114" s="236"/>
      <c r="U114" s="236">
        <f t="shared" si="15"/>
        <v>11.7</v>
      </c>
      <c r="V114" s="236">
        <f t="shared" si="16"/>
        <v>0</v>
      </c>
      <c r="W114" s="236">
        <f t="shared" si="17"/>
        <v>11.7</v>
      </c>
      <c r="X114" s="236">
        <f t="shared" si="18"/>
        <v>0</v>
      </c>
      <c r="Y114" s="236">
        <f t="shared" si="19"/>
        <v>0</v>
      </c>
    </row>
    <row r="115" spans="2:25" ht="11.25">
      <c r="B115" s="194" t="s">
        <v>476</v>
      </c>
      <c r="C115" s="198" t="s">
        <v>112</v>
      </c>
      <c r="D115" s="152" t="s">
        <v>186</v>
      </c>
      <c r="E115" s="152" t="s">
        <v>68</v>
      </c>
      <c r="F115" s="236">
        <f t="shared" si="21"/>
        <v>1</v>
      </c>
      <c r="G115" s="236"/>
      <c r="H115" s="238">
        <v>1</v>
      </c>
      <c r="I115" s="255"/>
      <c r="J115" s="236"/>
      <c r="K115" s="236">
        <f t="shared" si="13"/>
        <v>0</v>
      </c>
      <c r="L115" s="236"/>
      <c r="M115" s="236">
        <v>0</v>
      </c>
      <c r="N115" s="236"/>
      <c r="O115" s="236"/>
      <c r="P115" s="236">
        <f t="shared" si="14"/>
        <v>0</v>
      </c>
      <c r="Q115" s="236"/>
      <c r="R115" s="236">
        <f t="shared" si="22"/>
        <v>0</v>
      </c>
      <c r="S115" s="236"/>
      <c r="T115" s="236"/>
      <c r="U115" s="236">
        <f t="shared" si="15"/>
        <v>1</v>
      </c>
      <c r="V115" s="236">
        <f t="shared" si="16"/>
        <v>0</v>
      </c>
      <c r="W115" s="236">
        <f t="shared" si="17"/>
        <v>1</v>
      </c>
      <c r="X115" s="236">
        <f t="shared" si="18"/>
        <v>0</v>
      </c>
      <c r="Y115" s="236">
        <f t="shared" si="19"/>
        <v>0</v>
      </c>
    </row>
    <row r="116" spans="2:25" ht="22.5">
      <c r="B116" s="193" t="s">
        <v>135</v>
      </c>
      <c r="C116" s="202" t="s">
        <v>215</v>
      </c>
      <c r="D116" s="202"/>
      <c r="E116" s="202"/>
      <c r="F116" s="236">
        <f t="shared" si="21"/>
        <v>100</v>
      </c>
      <c r="G116" s="236"/>
      <c r="H116" s="236">
        <f>H117</f>
        <v>100</v>
      </c>
      <c r="I116" s="255"/>
      <c r="J116" s="236"/>
      <c r="K116" s="236">
        <f t="shared" si="13"/>
        <v>83.3</v>
      </c>
      <c r="L116" s="236"/>
      <c r="M116" s="236">
        <f>M117</f>
        <v>83.3</v>
      </c>
      <c r="N116" s="236"/>
      <c r="O116" s="236"/>
      <c r="P116" s="236">
        <f t="shared" si="14"/>
        <v>83.3</v>
      </c>
      <c r="Q116" s="236"/>
      <c r="R116" s="236">
        <f t="shared" si="22"/>
        <v>83.3</v>
      </c>
      <c r="S116" s="236"/>
      <c r="T116" s="236"/>
      <c r="U116" s="236">
        <f t="shared" si="15"/>
        <v>16.700000000000003</v>
      </c>
      <c r="V116" s="236">
        <f t="shared" si="16"/>
        <v>0</v>
      </c>
      <c r="W116" s="236">
        <f t="shared" si="17"/>
        <v>16.700000000000003</v>
      </c>
      <c r="X116" s="236">
        <f t="shared" si="18"/>
        <v>0</v>
      </c>
      <c r="Y116" s="236">
        <f t="shared" si="19"/>
        <v>0</v>
      </c>
    </row>
    <row r="117" spans="2:25" ht="11.25">
      <c r="B117" s="194" t="s">
        <v>113</v>
      </c>
      <c r="C117" s="202" t="s">
        <v>215</v>
      </c>
      <c r="D117" s="152" t="s">
        <v>114</v>
      </c>
      <c r="E117" s="202"/>
      <c r="F117" s="236">
        <f t="shared" si="21"/>
        <v>100</v>
      </c>
      <c r="G117" s="236"/>
      <c r="H117" s="236">
        <f>H118</f>
        <v>100</v>
      </c>
      <c r="I117" s="255"/>
      <c r="J117" s="236"/>
      <c r="K117" s="236">
        <f t="shared" si="13"/>
        <v>83.3</v>
      </c>
      <c r="L117" s="236"/>
      <c r="M117" s="236">
        <f>M118</f>
        <v>83.3</v>
      </c>
      <c r="N117" s="236"/>
      <c r="O117" s="236"/>
      <c r="P117" s="236">
        <f t="shared" si="14"/>
        <v>83.3</v>
      </c>
      <c r="Q117" s="236"/>
      <c r="R117" s="236">
        <f t="shared" si="22"/>
        <v>83.3</v>
      </c>
      <c r="S117" s="236"/>
      <c r="T117" s="236"/>
      <c r="U117" s="236">
        <f t="shared" si="15"/>
        <v>16.700000000000003</v>
      </c>
      <c r="V117" s="236">
        <f t="shared" si="16"/>
        <v>0</v>
      </c>
      <c r="W117" s="236">
        <f t="shared" si="17"/>
        <v>16.700000000000003</v>
      </c>
      <c r="X117" s="236">
        <f t="shared" si="18"/>
        <v>0</v>
      </c>
      <c r="Y117" s="236">
        <f t="shared" si="19"/>
        <v>0</v>
      </c>
    </row>
    <row r="118" spans="2:25" ht="11.25">
      <c r="B118" s="194" t="s">
        <v>459</v>
      </c>
      <c r="C118" s="202" t="s">
        <v>215</v>
      </c>
      <c r="D118" s="152" t="s">
        <v>114</v>
      </c>
      <c r="E118" s="202" t="s">
        <v>52</v>
      </c>
      <c r="F118" s="236">
        <f t="shared" si="21"/>
        <v>100</v>
      </c>
      <c r="G118" s="236"/>
      <c r="H118" s="236">
        <v>100</v>
      </c>
      <c r="I118" s="255"/>
      <c r="J118" s="236"/>
      <c r="K118" s="236">
        <f t="shared" si="13"/>
        <v>83.3</v>
      </c>
      <c r="L118" s="236"/>
      <c r="M118" s="236">
        <v>83.3</v>
      </c>
      <c r="N118" s="236"/>
      <c r="O118" s="236"/>
      <c r="P118" s="236">
        <f t="shared" si="14"/>
        <v>83.3</v>
      </c>
      <c r="Q118" s="236"/>
      <c r="R118" s="236">
        <f t="shared" si="22"/>
        <v>83.3</v>
      </c>
      <c r="S118" s="236"/>
      <c r="T118" s="236"/>
      <c r="U118" s="236">
        <f t="shared" si="15"/>
        <v>16.700000000000003</v>
      </c>
      <c r="V118" s="236">
        <f t="shared" si="16"/>
        <v>0</v>
      </c>
      <c r="W118" s="236">
        <f t="shared" si="17"/>
        <v>16.700000000000003</v>
      </c>
      <c r="X118" s="236">
        <f t="shared" si="18"/>
        <v>0</v>
      </c>
      <c r="Y118" s="236">
        <f t="shared" si="19"/>
        <v>0</v>
      </c>
    </row>
    <row r="119" spans="2:25" ht="11.25">
      <c r="B119" s="207" t="s">
        <v>136</v>
      </c>
      <c r="C119" s="202" t="s">
        <v>216</v>
      </c>
      <c r="D119" s="208"/>
      <c r="E119" s="202"/>
      <c r="F119" s="236">
        <f t="shared" si="21"/>
        <v>371.5</v>
      </c>
      <c r="G119" s="236"/>
      <c r="H119" s="236">
        <f>H120+H122+H124</f>
        <v>371.5</v>
      </c>
      <c r="I119" s="255"/>
      <c r="J119" s="236"/>
      <c r="K119" s="236">
        <f t="shared" si="13"/>
        <v>81</v>
      </c>
      <c r="L119" s="236"/>
      <c r="M119" s="236">
        <f>M120+M122+M124</f>
        <v>81</v>
      </c>
      <c r="N119" s="236"/>
      <c r="O119" s="236"/>
      <c r="P119" s="236">
        <f t="shared" si="14"/>
        <v>21.80349932705249</v>
      </c>
      <c r="Q119" s="236"/>
      <c r="R119" s="236">
        <f t="shared" si="22"/>
        <v>21.80349932705249</v>
      </c>
      <c r="S119" s="236"/>
      <c r="T119" s="236"/>
      <c r="U119" s="236">
        <f t="shared" si="15"/>
        <v>290.5</v>
      </c>
      <c r="V119" s="236">
        <f t="shared" si="16"/>
        <v>0</v>
      </c>
      <c r="W119" s="236">
        <f t="shared" si="17"/>
        <v>290.5</v>
      </c>
      <c r="X119" s="236">
        <f t="shared" si="18"/>
        <v>0</v>
      </c>
      <c r="Y119" s="236">
        <f t="shared" si="19"/>
        <v>0</v>
      </c>
    </row>
    <row r="120" spans="2:25" ht="22.5">
      <c r="B120" s="195" t="s">
        <v>106</v>
      </c>
      <c r="C120" s="202" t="s">
        <v>216</v>
      </c>
      <c r="D120" s="152" t="s">
        <v>373</v>
      </c>
      <c r="E120" s="202"/>
      <c r="F120" s="236">
        <f t="shared" si="21"/>
        <v>110.4</v>
      </c>
      <c r="G120" s="236"/>
      <c r="H120" s="236">
        <f>H121</f>
        <v>110.4</v>
      </c>
      <c r="I120" s="255"/>
      <c r="J120" s="236"/>
      <c r="K120" s="236">
        <f t="shared" si="13"/>
        <v>34.7</v>
      </c>
      <c r="L120" s="236"/>
      <c r="M120" s="236">
        <f>M121</f>
        <v>34.7</v>
      </c>
      <c r="N120" s="236"/>
      <c r="O120" s="236"/>
      <c r="P120" s="236">
        <f t="shared" si="14"/>
        <v>31.431159420289855</v>
      </c>
      <c r="Q120" s="236"/>
      <c r="R120" s="236">
        <f t="shared" si="22"/>
        <v>31.431159420289855</v>
      </c>
      <c r="S120" s="236"/>
      <c r="T120" s="236"/>
      <c r="U120" s="236">
        <f t="shared" si="15"/>
        <v>75.7</v>
      </c>
      <c r="V120" s="236">
        <f t="shared" si="16"/>
        <v>0</v>
      </c>
      <c r="W120" s="236">
        <f t="shared" si="17"/>
        <v>75.7</v>
      </c>
      <c r="X120" s="236">
        <f t="shared" si="18"/>
        <v>0</v>
      </c>
      <c r="Y120" s="236">
        <f t="shared" si="19"/>
        <v>0</v>
      </c>
    </row>
    <row r="121" spans="2:25" ht="11.25">
      <c r="B121" s="194" t="s">
        <v>459</v>
      </c>
      <c r="C121" s="202" t="s">
        <v>216</v>
      </c>
      <c r="D121" s="152" t="s">
        <v>373</v>
      </c>
      <c r="E121" s="202" t="s">
        <v>52</v>
      </c>
      <c r="F121" s="236">
        <f t="shared" si="21"/>
        <v>110.4</v>
      </c>
      <c r="G121" s="236"/>
      <c r="H121" s="236">
        <v>110.4</v>
      </c>
      <c r="I121" s="255"/>
      <c r="J121" s="236"/>
      <c r="K121" s="236">
        <f t="shared" si="13"/>
        <v>34.7</v>
      </c>
      <c r="L121" s="236"/>
      <c r="M121" s="236">
        <v>34.7</v>
      </c>
      <c r="N121" s="236"/>
      <c r="O121" s="236"/>
      <c r="P121" s="236">
        <f t="shared" si="14"/>
        <v>31.431159420289855</v>
      </c>
      <c r="Q121" s="236"/>
      <c r="R121" s="236">
        <f t="shared" si="22"/>
        <v>31.431159420289855</v>
      </c>
      <c r="S121" s="236"/>
      <c r="T121" s="236"/>
      <c r="U121" s="236">
        <f t="shared" si="15"/>
        <v>75.7</v>
      </c>
      <c r="V121" s="236">
        <f t="shared" si="16"/>
        <v>0</v>
      </c>
      <c r="W121" s="236">
        <f t="shared" si="17"/>
        <v>75.7</v>
      </c>
      <c r="X121" s="236">
        <f t="shared" si="18"/>
        <v>0</v>
      </c>
      <c r="Y121" s="236">
        <f t="shared" si="19"/>
        <v>0</v>
      </c>
    </row>
    <row r="122" spans="2:25" ht="11.25">
      <c r="B122" s="194" t="s">
        <v>113</v>
      </c>
      <c r="C122" s="202" t="s">
        <v>216</v>
      </c>
      <c r="D122" s="152" t="s">
        <v>114</v>
      </c>
      <c r="E122" s="152"/>
      <c r="F122" s="236">
        <f t="shared" si="21"/>
        <v>45.9</v>
      </c>
      <c r="G122" s="236"/>
      <c r="H122" s="236">
        <f>H123</f>
        <v>45.9</v>
      </c>
      <c r="I122" s="255"/>
      <c r="J122" s="236"/>
      <c r="K122" s="236">
        <f t="shared" si="13"/>
        <v>13.7</v>
      </c>
      <c r="L122" s="236"/>
      <c r="M122" s="236">
        <f>M123</f>
        <v>13.7</v>
      </c>
      <c r="N122" s="236"/>
      <c r="O122" s="236"/>
      <c r="P122" s="236">
        <f t="shared" si="14"/>
        <v>29.847494553376908</v>
      </c>
      <c r="Q122" s="236"/>
      <c r="R122" s="236">
        <f t="shared" si="22"/>
        <v>29.847494553376908</v>
      </c>
      <c r="S122" s="236"/>
      <c r="T122" s="236"/>
      <c r="U122" s="236">
        <f t="shared" si="15"/>
        <v>32.2</v>
      </c>
      <c r="V122" s="236">
        <f t="shared" si="16"/>
        <v>0</v>
      </c>
      <c r="W122" s="236">
        <f t="shared" si="17"/>
        <v>32.2</v>
      </c>
      <c r="X122" s="236">
        <f t="shared" si="18"/>
        <v>0</v>
      </c>
      <c r="Y122" s="236">
        <f t="shared" si="19"/>
        <v>0</v>
      </c>
    </row>
    <row r="123" spans="2:25" ht="11.25">
      <c r="B123" s="194" t="s">
        <v>459</v>
      </c>
      <c r="C123" s="202" t="s">
        <v>216</v>
      </c>
      <c r="D123" s="152" t="s">
        <v>114</v>
      </c>
      <c r="E123" s="152" t="s">
        <v>52</v>
      </c>
      <c r="F123" s="236">
        <f t="shared" si="21"/>
        <v>45.9</v>
      </c>
      <c r="G123" s="236"/>
      <c r="H123" s="236">
        <v>45.9</v>
      </c>
      <c r="I123" s="255"/>
      <c r="J123" s="236"/>
      <c r="K123" s="236">
        <f t="shared" si="13"/>
        <v>13.7</v>
      </c>
      <c r="L123" s="236"/>
      <c r="M123" s="236">
        <v>13.7</v>
      </c>
      <c r="N123" s="236"/>
      <c r="O123" s="236"/>
      <c r="P123" s="236">
        <f t="shared" si="14"/>
        <v>29.847494553376908</v>
      </c>
      <c r="Q123" s="236"/>
      <c r="R123" s="236">
        <f t="shared" si="22"/>
        <v>29.847494553376908</v>
      </c>
      <c r="S123" s="236"/>
      <c r="T123" s="236"/>
      <c r="U123" s="236">
        <f t="shared" si="15"/>
        <v>32.2</v>
      </c>
      <c r="V123" s="236">
        <f t="shared" si="16"/>
        <v>0</v>
      </c>
      <c r="W123" s="236">
        <f t="shared" si="17"/>
        <v>32.2</v>
      </c>
      <c r="X123" s="236">
        <f t="shared" si="18"/>
        <v>0</v>
      </c>
      <c r="Y123" s="236">
        <f t="shared" si="19"/>
        <v>0</v>
      </c>
    </row>
    <row r="124" spans="2:25" ht="11.25">
      <c r="B124" s="194" t="s">
        <v>118</v>
      </c>
      <c r="C124" s="202" t="s">
        <v>216</v>
      </c>
      <c r="D124" s="152" t="s">
        <v>186</v>
      </c>
      <c r="E124" s="202"/>
      <c r="F124" s="236">
        <f t="shared" si="21"/>
        <v>215.2</v>
      </c>
      <c r="G124" s="236"/>
      <c r="H124" s="236">
        <f>H125</f>
        <v>215.2</v>
      </c>
      <c r="I124" s="255"/>
      <c r="J124" s="236"/>
      <c r="K124" s="236">
        <f t="shared" si="13"/>
        <v>32.6</v>
      </c>
      <c r="L124" s="236"/>
      <c r="M124" s="236">
        <f>M125</f>
        <v>32.6</v>
      </c>
      <c r="N124" s="236"/>
      <c r="O124" s="236"/>
      <c r="P124" s="236">
        <f t="shared" si="14"/>
        <v>15.148698884758366</v>
      </c>
      <c r="Q124" s="236"/>
      <c r="R124" s="236">
        <f t="shared" si="22"/>
        <v>15.148698884758366</v>
      </c>
      <c r="S124" s="236"/>
      <c r="T124" s="236"/>
      <c r="U124" s="236">
        <f t="shared" si="15"/>
        <v>182.6</v>
      </c>
      <c r="V124" s="236">
        <f t="shared" si="16"/>
        <v>0</v>
      </c>
      <c r="W124" s="236">
        <f t="shared" si="17"/>
        <v>182.6</v>
      </c>
      <c r="X124" s="236">
        <f t="shared" si="18"/>
        <v>0</v>
      </c>
      <c r="Y124" s="236">
        <f t="shared" si="19"/>
        <v>0</v>
      </c>
    </row>
    <row r="125" spans="2:25" ht="11.25">
      <c r="B125" s="194" t="s">
        <v>459</v>
      </c>
      <c r="C125" s="202" t="s">
        <v>216</v>
      </c>
      <c r="D125" s="152" t="s">
        <v>186</v>
      </c>
      <c r="E125" s="202" t="s">
        <v>52</v>
      </c>
      <c r="F125" s="236">
        <f t="shared" si="21"/>
        <v>215.2</v>
      </c>
      <c r="G125" s="236"/>
      <c r="H125" s="236">
        <v>215.2</v>
      </c>
      <c r="I125" s="255"/>
      <c r="J125" s="236"/>
      <c r="K125" s="236">
        <f t="shared" si="13"/>
        <v>32.6</v>
      </c>
      <c r="L125" s="236"/>
      <c r="M125" s="236">
        <v>32.6</v>
      </c>
      <c r="N125" s="236"/>
      <c r="O125" s="236"/>
      <c r="P125" s="236">
        <f t="shared" si="14"/>
        <v>15.148698884758366</v>
      </c>
      <c r="Q125" s="236"/>
      <c r="R125" s="236">
        <f t="shared" si="22"/>
        <v>15.148698884758366</v>
      </c>
      <c r="S125" s="236"/>
      <c r="T125" s="236"/>
      <c r="U125" s="236">
        <f t="shared" si="15"/>
        <v>182.6</v>
      </c>
      <c r="V125" s="236">
        <f t="shared" si="16"/>
        <v>0</v>
      </c>
      <c r="W125" s="236">
        <f t="shared" si="17"/>
        <v>182.6</v>
      </c>
      <c r="X125" s="236">
        <f t="shared" si="18"/>
        <v>0</v>
      </c>
      <c r="Y125" s="236">
        <f t="shared" si="19"/>
        <v>0</v>
      </c>
    </row>
    <row r="126" spans="2:25" ht="11.25">
      <c r="B126" s="194" t="s">
        <v>134</v>
      </c>
      <c r="C126" s="198" t="s">
        <v>413</v>
      </c>
      <c r="D126" s="152"/>
      <c r="E126" s="152"/>
      <c r="F126" s="236">
        <f t="shared" si="21"/>
        <v>50</v>
      </c>
      <c r="G126" s="236"/>
      <c r="H126" s="236">
        <f>H127</f>
        <v>50</v>
      </c>
      <c r="I126" s="255"/>
      <c r="J126" s="236"/>
      <c r="K126" s="236">
        <f t="shared" si="13"/>
        <v>15</v>
      </c>
      <c r="L126" s="236"/>
      <c r="M126" s="236">
        <f>M127</f>
        <v>15</v>
      </c>
      <c r="N126" s="236"/>
      <c r="O126" s="236"/>
      <c r="P126" s="236">
        <f t="shared" si="14"/>
        <v>30</v>
      </c>
      <c r="Q126" s="236"/>
      <c r="R126" s="236">
        <f t="shared" si="22"/>
        <v>30</v>
      </c>
      <c r="S126" s="236"/>
      <c r="T126" s="236"/>
      <c r="U126" s="236">
        <f t="shared" si="15"/>
        <v>35</v>
      </c>
      <c r="V126" s="236">
        <f t="shared" si="16"/>
        <v>0</v>
      </c>
      <c r="W126" s="236">
        <f t="shared" si="17"/>
        <v>35</v>
      </c>
      <c r="X126" s="236">
        <f t="shared" si="18"/>
        <v>0</v>
      </c>
      <c r="Y126" s="236">
        <f t="shared" si="19"/>
        <v>0</v>
      </c>
    </row>
    <row r="127" spans="2:25" ht="11.25">
      <c r="B127" s="194" t="s">
        <v>118</v>
      </c>
      <c r="C127" s="198" t="s">
        <v>413</v>
      </c>
      <c r="D127" s="152" t="s">
        <v>186</v>
      </c>
      <c r="E127" s="152"/>
      <c r="F127" s="236">
        <f t="shared" si="21"/>
        <v>50</v>
      </c>
      <c r="G127" s="236"/>
      <c r="H127" s="236">
        <f>H128+H129</f>
        <v>50</v>
      </c>
      <c r="I127" s="255"/>
      <c r="J127" s="236"/>
      <c r="K127" s="236">
        <f t="shared" si="13"/>
        <v>15</v>
      </c>
      <c r="L127" s="236"/>
      <c r="M127" s="236">
        <f>M128+M129</f>
        <v>15</v>
      </c>
      <c r="N127" s="236"/>
      <c r="O127" s="236"/>
      <c r="P127" s="236">
        <f t="shared" si="14"/>
        <v>30</v>
      </c>
      <c r="Q127" s="236"/>
      <c r="R127" s="236">
        <f t="shared" si="22"/>
        <v>30</v>
      </c>
      <c r="S127" s="236"/>
      <c r="T127" s="236"/>
      <c r="U127" s="236">
        <f t="shared" si="15"/>
        <v>35</v>
      </c>
      <c r="V127" s="236">
        <f t="shared" si="16"/>
        <v>0</v>
      </c>
      <c r="W127" s="236">
        <f t="shared" si="17"/>
        <v>35</v>
      </c>
      <c r="X127" s="236">
        <f t="shared" si="18"/>
        <v>0</v>
      </c>
      <c r="Y127" s="236">
        <f t="shared" si="19"/>
        <v>0</v>
      </c>
    </row>
    <row r="128" spans="2:25" ht="11.25">
      <c r="B128" s="194" t="s">
        <v>458</v>
      </c>
      <c r="C128" s="198" t="s">
        <v>413</v>
      </c>
      <c r="D128" s="152" t="s">
        <v>186</v>
      </c>
      <c r="E128" s="152" t="s">
        <v>51</v>
      </c>
      <c r="F128" s="236">
        <f t="shared" si="21"/>
        <v>35</v>
      </c>
      <c r="G128" s="236"/>
      <c r="H128" s="236">
        <v>35</v>
      </c>
      <c r="I128" s="255"/>
      <c r="J128" s="236"/>
      <c r="K128" s="236">
        <f t="shared" si="13"/>
        <v>0</v>
      </c>
      <c r="L128" s="236"/>
      <c r="M128" s="236">
        <v>0</v>
      </c>
      <c r="N128" s="236"/>
      <c r="O128" s="236"/>
      <c r="P128" s="236">
        <f t="shared" si="14"/>
        <v>0</v>
      </c>
      <c r="Q128" s="236"/>
      <c r="R128" s="236">
        <f t="shared" si="22"/>
        <v>0</v>
      </c>
      <c r="S128" s="236"/>
      <c r="T128" s="236"/>
      <c r="U128" s="236">
        <f t="shared" si="15"/>
        <v>35</v>
      </c>
      <c r="V128" s="236">
        <f t="shared" si="16"/>
        <v>0</v>
      </c>
      <c r="W128" s="236">
        <f t="shared" si="17"/>
        <v>35</v>
      </c>
      <c r="X128" s="236">
        <f t="shared" si="18"/>
        <v>0</v>
      </c>
      <c r="Y128" s="236">
        <f t="shared" si="19"/>
        <v>0</v>
      </c>
    </row>
    <row r="129" spans="2:25" ht="11.25">
      <c r="B129" s="194"/>
      <c r="C129" s="198" t="s">
        <v>413</v>
      </c>
      <c r="D129" s="152" t="s">
        <v>186</v>
      </c>
      <c r="E129" s="152" t="s">
        <v>84</v>
      </c>
      <c r="F129" s="236">
        <f t="shared" si="21"/>
        <v>15</v>
      </c>
      <c r="G129" s="236"/>
      <c r="H129" s="236">
        <v>15</v>
      </c>
      <c r="I129" s="255"/>
      <c r="J129" s="236"/>
      <c r="K129" s="236">
        <f t="shared" si="13"/>
        <v>15</v>
      </c>
      <c r="L129" s="236"/>
      <c r="M129" s="236">
        <v>15</v>
      </c>
      <c r="N129" s="236"/>
      <c r="O129" s="236"/>
      <c r="P129" s="236">
        <f t="shared" si="14"/>
        <v>100</v>
      </c>
      <c r="Q129" s="236"/>
      <c r="R129" s="236">
        <f t="shared" si="22"/>
        <v>100</v>
      </c>
      <c r="S129" s="236"/>
      <c r="T129" s="236"/>
      <c r="U129" s="236">
        <f t="shared" si="15"/>
        <v>0</v>
      </c>
      <c r="V129" s="236">
        <f t="shared" si="16"/>
        <v>0</v>
      </c>
      <c r="W129" s="236">
        <f t="shared" si="17"/>
        <v>0</v>
      </c>
      <c r="X129" s="236">
        <f t="shared" si="18"/>
        <v>0</v>
      </c>
      <c r="Y129" s="236">
        <f t="shared" si="19"/>
        <v>0</v>
      </c>
    </row>
    <row r="130" spans="2:25" ht="11.25">
      <c r="B130" s="195" t="s">
        <v>11</v>
      </c>
      <c r="C130" s="198" t="s">
        <v>12</v>
      </c>
      <c r="D130" s="152"/>
      <c r="E130" s="152"/>
      <c r="F130" s="236">
        <f t="shared" si="21"/>
        <v>11769.4</v>
      </c>
      <c r="G130" s="236"/>
      <c r="H130" s="236">
        <f>H131</f>
        <v>11769.4</v>
      </c>
      <c r="I130" s="255"/>
      <c r="J130" s="236"/>
      <c r="K130" s="236">
        <f t="shared" si="13"/>
        <v>3638.5</v>
      </c>
      <c r="L130" s="236"/>
      <c r="M130" s="236">
        <f>M131</f>
        <v>3638.5</v>
      </c>
      <c r="N130" s="236"/>
      <c r="O130" s="236"/>
      <c r="P130" s="236">
        <f t="shared" si="14"/>
        <v>30.914914948935373</v>
      </c>
      <c r="Q130" s="236"/>
      <c r="R130" s="236">
        <f t="shared" si="22"/>
        <v>30.914914948935373</v>
      </c>
      <c r="S130" s="236"/>
      <c r="T130" s="236"/>
      <c r="U130" s="236">
        <f t="shared" si="15"/>
        <v>8130.9</v>
      </c>
      <c r="V130" s="236">
        <f t="shared" si="16"/>
        <v>0</v>
      </c>
      <c r="W130" s="236">
        <f t="shared" si="17"/>
        <v>8130.9</v>
      </c>
      <c r="X130" s="236">
        <f t="shared" si="18"/>
        <v>0</v>
      </c>
      <c r="Y130" s="236">
        <f t="shared" si="19"/>
        <v>0</v>
      </c>
    </row>
    <row r="131" spans="2:25" ht="11.25">
      <c r="B131" s="195" t="s">
        <v>233</v>
      </c>
      <c r="C131" s="198" t="s">
        <v>12</v>
      </c>
      <c r="D131" s="152" t="s">
        <v>234</v>
      </c>
      <c r="E131" s="152"/>
      <c r="F131" s="236">
        <f t="shared" si="21"/>
        <v>11769.4</v>
      </c>
      <c r="G131" s="236"/>
      <c r="H131" s="236">
        <f>H132</f>
        <v>11769.4</v>
      </c>
      <c r="I131" s="255"/>
      <c r="J131" s="236"/>
      <c r="K131" s="236">
        <f t="shared" si="13"/>
        <v>3638.5</v>
      </c>
      <c r="L131" s="236"/>
      <c r="M131" s="236">
        <f>M132</f>
        <v>3638.5</v>
      </c>
      <c r="N131" s="236"/>
      <c r="O131" s="236"/>
      <c r="P131" s="236">
        <f t="shared" si="14"/>
        <v>30.914914948935373</v>
      </c>
      <c r="Q131" s="236"/>
      <c r="R131" s="236">
        <f t="shared" si="22"/>
        <v>30.914914948935373</v>
      </c>
      <c r="S131" s="236"/>
      <c r="T131" s="236"/>
      <c r="U131" s="236">
        <f t="shared" si="15"/>
        <v>8130.9</v>
      </c>
      <c r="V131" s="236">
        <f t="shared" si="16"/>
        <v>0</v>
      </c>
      <c r="W131" s="236">
        <f t="shared" si="17"/>
        <v>8130.9</v>
      </c>
      <c r="X131" s="236">
        <f t="shared" si="18"/>
        <v>0</v>
      </c>
      <c r="Y131" s="236">
        <f t="shared" si="19"/>
        <v>0</v>
      </c>
    </row>
    <row r="132" spans="2:25" ht="11.25">
      <c r="B132" s="195" t="s">
        <v>463</v>
      </c>
      <c r="C132" s="198" t="s">
        <v>12</v>
      </c>
      <c r="D132" s="152" t="s">
        <v>234</v>
      </c>
      <c r="E132" s="152" t="s">
        <v>76</v>
      </c>
      <c r="F132" s="236">
        <f t="shared" si="21"/>
        <v>11769.4</v>
      </c>
      <c r="G132" s="236"/>
      <c r="H132" s="236">
        <v>11769.4</v>
      </c>
      <c r="I132" s="255"/>
      <c r="J132" s="236"/>
      <c r="K132" s="236">
        <f t="shared" si="13"/>
        <v>3638.5</v>
      </c>
      <c r="L132" s="236"/>
      <c r="M132" s="236">
        <v>3638.5</v>
      </c>
      <c r="N132" s="236"/>
      <c r="O132" s="236"/>
      <c r="P132" s="236">
        <f t="shared" si="14"/>
        <v>30.914914948935373</v>
      </c>
      <c r="Q132" s="236"/>
      <c r="R132" s="236">
        <f t="shared" si="22"/>
        <v>30.914914948935373</v>
      </c>
      <c r="S132" s="236"/>
      <c r="T132" s="236"/>
      <c r="U132" s="236">
        <f t="shared" si="15"/>
        <v>8130.9</v>
      </c>
      <c r="V132" s="236">
        <f t="shared" si="16"/>
        <v>0</v>
      </c>
      <c r="W132" s="236">
        <f t="shared" si="17"/>
        <v>8130.9</v>
      </c>
      <c r="X132" s="236">
        <f t="shared" si="18"/>
        <v>0</v>
      </c>
      <c r="Y132" s="236">
        <f t="shared" si="19"/>
        <v>0</v>
      </c>
    </row>
    <row r="133" spans="2:25" ht="11.25">
      <c r="B133" s="195" t="s">
        <v>139</v>
      </c>
      <c r="C133" s="198" t="s">
        <v>520</v>
      </c>
      <c r="D133" s="152"/>
      <c r="E133" s="152"/>
      <c r="F133" s="236">
        <f t="shared" si="21"/>
        <v>21960.4</v>
      </c>
      <c r="G133" s="236"/>
      <c r="H133" s="236">
        <f>H134</f>
        <v>21960.4</v>
      </c>
      <c r="I133" s="255"/>
      <c r="J133" s="236"/>
      <c r="K133" s="236">
        <f t="shared" si="13"/>
        <v>7036.4</v>
      </c>
      <c r="L133" s="236"/>
      <c r="M133" s="236">
        <f>M134</f>
        <v>7036.4</v>
      </c>
      <c r="N133" s="236"/>
      <c r="O133" s="236"/>
      <c r="P133" s="236">
        <f t="shared" si="14"/>
        <v>32.04131072293765</v>
      </c>
      <c r="Q133" s="236"/>
      <c r="R133" s="236">
        <f t="shared" si="22"/>
        <v>32.04131072293765</v>
      </c>
      <c r="S133" s="236"/>
      <c r="T133" s="236"/>
      <c r="U133" s="236">
        <f t="shared" si="15"/>
        <v>14924.000000000002</v>
      </c>
      <c r="V133" s="236">
        <f t="shared" si="16"/>
        <v>0</v>
      </c>
      <c r="W133" s="236">
        <f t="shared" si="17"/>
        <v>14924.000000000002</v>
      </c>
      <c r="X133" s="236">
        <f t="shared" si="18"/>
        <v>0</v>
      </c>
      <c r="Y133" s="236">
        <f t="shared" si="19"/>
        <v>0</v>
      </c>
    </row>
    <row r="134" spans="2:25" ht="11.25">
      <c r="B134" s="195" t="s">
        <v>233</v>
      </c>
      <c r="C134" s="198" t="s">
        <v>520</v>
      </c>
      <c r="D134" s="152" t="s">
        <v>234</v>
      </c>
      <c r="E134" s="152"/>
      <c r="F134" s="236">
        <f t="shared" si="21"/>
        <v>21960.4</v>
      </c>
      <c r="G134" s="236"/>
      <c r="H134" s="236">
        <f>H135</f>
        <v>21960.4</v>
      </c>
      <c r="I134" s="255"/>
      <c r="J134" s="236"/>
      <c r="K134" s="236">
        <f t="shared" si="13"/>
        <v>7036.4</v>
      </c>
      <c r="L134" s="236"/>
      <c r="M134" s="236">
        <f>M135</f>
        <v>7036.4</v>
      </c>
      <c r="N134" s="236"/>
      <c r="O134" s="236"/>
      <c r="P134" s="236">
        <f t="shared" si="14"/>
        <v>32.04131072293765</v>
      </c>
      <c r="Q134" s="236"/>
      <c r="R134" s="236">
        <f t="shared" si="22"/>
        <v>32.04131072293765</v>
      </c>
      <c r="S134" s="236"/>
      <c r="T134" s="236"/>
      <c r="U134" s="236">
        <f t="shared" si="15"/>
        <v>14924.000000000002</v>
      </c>
      <c r="V134" s="236">
        <f t="shared" si="16"/>
        <v>0</v>
      </c>
      <c r="W134" s="236">
        <f t="shared" si="17"/>
        <v>14924.000000000002</v>
      </c>
      <c r="X134" s="236">
        <f t="shared" si="18"/>
        <v>0</v>
      </c>
      <c r="Y134" s="236">
        <f t="shared" si="19"/>
        <v>0</v>
      </c>
    </row>
    <row r="135" spans="2:25" ht="11.25">
      <c r="B135" s="195" t="s">
        <v>464</v>
      </c>
      <c r="C135" s="198" t="s">
        <v>520</v>
      </c>
      <c r="D135" s="152" t="s">
        <v>234</v>
      </c>
      <c r="E135" s="152" t="s">
        <v>77</v>
      </c>
      <c r="F135" s="236">
        <f t="shared" si="21"/>
        <v>21960.4</v>
      </c>
      <c r="G135" s="236"/>
      <c r="H135" s="236">
        <v>21960.4</v>
      </c>
      <c r="I135" s="255"/>
      <c r="J135" s="236"/>
      <c r="K135" s="236">
        <f t="shared" si="13"/>
        <v>7036.4</v>
      </c>
      <c r="L135" s="236"/>
      <c r="M135" s="236">
        <v>7036.4</v>
      </c>
      <c r="N135" s="236"/>
      <c r="O135" s="236"/>
      <c r="P135" s="236">
        <f t="shared" si="14"/>
        <v>32.04131072293765</v>
      </c>
      <c r="Q135" s="236"/>
      <c r="R135" s="236">
        <f t="shared" si="22"/>
        <v>32.04131072293765</v>
      </c>
      <c r="S135" s="236"/>
      <c r="T135" s="236"/>
      <c r="U135" s="236">
        <f t="shared" si="15"/>
        <v>14924.000000000002</v>
      </c>
      <c r="V135" s="236">
        <f t="shared" si="16"/>
        <v>0</v>
      </c>
      <c r="W135" s="236">
        <f t="shared" si="17"/>
        <v>14924.000000000002</v>
      </c>
      <c r="X135" s="236">
        <f t="shared" si="18"/>
        <v>0</v>
      </c>
      <c r="Y135" s="236">
        <f t="shared" si="19"/>
        <v>0</v>
      </c>
    </row>
    <row r="136" spans="2:25" ht="11.25">
      <c r="B136" s="195" t="s">
        <v>140</v>
      </c>
      <c r="C136" s="198" t="s">
        <v>521</v>
      </c>
      <c r="D136" s="152"/>
      <c r="E136" s="152"/>
      <c r="F136" s="236">
        <f t="shared" si="21"/>
        <v>6894.5</v>
      </c>
      <c r="G136" s="236"/>
      <c r="H136" s="236">
        <f>H137</f>
        <v>6894.5</v>
      </c>
      <c r="I136" s="255"/>
      <c r="J136" s="236"/>
      <c r="K136" s="236">
        <f t="shared" si="13"/>
        <v>1806.1</v>
      </c>
      <c r="L136" s="236"/>
      <c r="M136" s="236">
        <f>M137</f>
        <v>1806.1</v>
      </c>
      <c r="N136" s="236"/>
      <c r="O136" s="236"/>
      <c r="P136" s="236">
        <f t="shared" si="14"/>
        <v>26.196243382406266</v>
      </c>
      <c r="Q136" s="236"/>
      <c r="R136" s="236">
        <f t="shared" si="22"/>
        <v>26.196243382406266</v>
      </c>
      <c r="S136" s="236"/>
      <c r="T136" s="236"/>
      <c r="U136" s="236">
        <f t="shared" si="15"/>
        <v>5088.4</v>
      </c>
      <c r="V136" s="236">
        <f t="shared" si="16"/>
        <v>0</v>
      </c>
      <c r="W136" s="236">
        <f t="shared" si="17"/>
        <v>5088.4</v>
      </c>
      <c r="X136" s="236">
        <f t="shared" si="18"/>
        <v>0</v>
      </c>
      <c r="Y136" s="236">
        <f t="shared" si="19"/>
        <v>0</v>
      </c>
    </row>
    <row r="137" spans="2:25" ht="11.25">
      <c r="B137" s="195" t="s">
        <v>233</v>
      </c>
      <c r="C137" s="198" t="s">
        <v>521</v>
      </c>
      <c r="D137" s="152" t="s">
        <v>234</v>
      </c>
      <c r="E137" s="152"/>
      <c r="F137" s="236">
        <f t="shared" si="21"/>
        <v>6894.5</v>
      </c>
      <c r="G137" s="236"/>
      <c r="H137" s="236">
        <f>H138</f>
        <v>6894.5</v>
      </c>
      <c r="I137" s="255"/>
      <c r="J137" s="236"/>
      <c r="K137" s="236">
        <f t="shared" si="13"/>
        <v>1806.1</v>
      </c>
      <c r="L137" s="236"/>
      <c r="M137" s="236">
        <f>M138</f>
        <v>1806.1</v>
      </c>
      <c r="N137" s="236"/>
      <c r="O137" s="236"/>
      <c r="P137" s="236">
        <f t="shared" si="14"/>
        <v>26.196243382406266</v>
      </c>
      <c r="Q137" s="236"/>
      <c r="R137" s="236">
        <f t="shared" si="22"/>
        <v>26.196243382406266</v>
      </c>
      <c r="S137" s="236"/>
      <c r="T137" s="236"/>
      <c r="U137" s="236">
        <f t="shared" si="15"/>
        <v>5088.4</v>
      </c>
      <c r="V137" s="236">
        <f t="shared" si="16"/>
        <v>0</v>
      </c>
      <c r="W137" s="236">
        <f t="shared" si="17"/>
        <v>5088.4</v>
      </c>
      <c r="X137" s="236">
        <f t="shared" si="18"/>
        <v>0</v>
      </c>
      <c r="Y137" s="236">
        <f t="shared" si="19"/>
        <v>0</v>
      </c>
    </row>
    <row r="138" spans="2:25" ht="11.25">
      <c r="B138" s="195" t="s">
        <v>464</v>
      </c>
      <c r="C138" s="198" t="s">
        <v>521</v>
      </c>
      <c r="D138" s="152" t="s">
        <v>234</v>
      </c>
      <c r="E138" s="152" t="s">
        <v>77</v>
      </c>
      <c r="F138" s="236">
        <f t="shared" si="21"/>
        <v>6894.5</v>
      </c>
      <c r="G138" s="239"/>
      <c r="H138" s="239">
        <v>6894.5</v>
      </c>
      <c r="I138" s="255"/>
      <c r="J138" s="236"/>
      <c r="K138" s="236">
        <f t="shared" si="13"/>
        <v>1806.1</v>
      </c>
      <c r="L138" s="236"/>
      <c r="M138" s="236">
        <v>1806.1</v>
      </c>
      <c r="N138" s="236"/>
      <c r="O138" s="236"/>
      <c r="P138" s="236">
        <f t="shared" si="14"/>
        <v>26.196243382406266</v>
      </c>
      <c r="Q138" s="236"/>
      <c r="R138" s="236">
        <f t="shared" si="22"/>
        <v>26.196243382406266</v>
      </c>
      <c r="S138" s="236"/>
      <c r="T138" s="236"/>
      <c r="U138" s="236">
        <f t="shared" si="15"/>
        <v>5088.4</v>
      </c>
      <c r="V138" s="236">
        <f t="shared" si="16"/>
        <v>0</v>
      </c>
      <c r="W138" s="236">
        <f t="shared" si="17"/>
        <v>5088.4</v>
      </c>
      <c r="X138" s="236">
        <f t="shared" si="18"/>
        <v>0</v>
      </c>
      <c r="Y138" s="236">
        <f t="shared" si="19"/>
        <v>0</v>
      </c>
    </row>
    <row r="139" spans="2:25" ht="22.5">
      <c r="B139" s="195" t="s">
        <v>142</v>
      </c>
      <c r="C139" s="152" t="s">
        <v>326</v>
      </c>
      <c r="D139" s="152"/>
      <c r="E139" s="152"/>
      <c r="F139" s="236">
        <f t="shared" si="21"/>
        <v>996.4</v>
      </c>
      <c r="G139" s="236"/>
      <c r="H139" s="236">
        <f>H140+H142+H144</f>
        <v>996.4</v>
      </c>
      <c r="I139" s="255"/>
      <c r="J139" s="236"/>
      <c r="K139" s="236">
        <f t="shared" si="13"/>
        <v>229.5</v>
      </c>
      <c r="L139" s="236"/>
      <c r="M139" s="236">
        <f>M140+M142+M144</f>
        <v>229.5</v>
      </c>
      <c r="N139" s="236"/>
      <c r="O139" s="236"/>
      <c r="P139" s="236">
        <f t="shared" si="14"/>
        <v>23.032918506623844</v>
      </c>
      <c r="Q139" s="236"/>
      <c r="R139" s="236">
        <f t="shared" si="22"/>
        <v>23.032918506623844</v>
      </c>
      <c r="S139" s="236"/>
      <c r="T139" s="236"/>
      <c r="U139" s="236">
        <f t="shared" si="15"/>
        <v>766.9</v>
      </c>
      <c r="V139" s="236">
        <f t="shared" si="16"/>
        <v>0</v>
      </c>
      <c r="W139" s="236">
        <f t="shared" si="17"/>
        <v>766.9</v>
      </c>
      <c r="X139" s="236">
        <f t="shared" si="18"/>
        <v>0</v>
      </c>
      <c r="Y139" s="236">
        <f t="shared" si="19"/>
        <v>0</v>
      </c>
    </row>
    <row r="140" spans="2:25" ht="22.5">
      <c r="B140" s="195" t="s">
        <v>106</v>
      </c>
      <c r="C140" s="152" t="s">
        <v>326</v>
      </c>
      <c r="D140" s="152" t="s">
        <v>373</v>
      </c>
      <c r="E140" s="152"/>
      <c r="F140" s="236">
        <f t="shared" si="21"/>
        <v>794.2</v>
      </c>
      <c r="G140" s="236"/>
      <c r="H140" s="236">
        <f>H141</f>
        <v>794.2</v>
      </c>
      <c r="I140" s="255"/>
      <c r="J140" s="236"/>
      <c r="K140" s="236">
        <f aca="true" t="shared" si="23" ref="K140:K203">L140+M140+N140+O140</f>
        <v>197.8</v>
      </c>
      <c r="L140" s="236"/>
      <c r="M140" s="236">
        <f>M141</f>
        <v>197.8</v>
      </c>
      <c r="N140" s="236"/>
      <c r="O140" s="236"/>
      <c r="P140" s="236">
        <f aca="true" t="shared" si="24" ref="P140:P203">K140/F140*100</f>
        <v>24.905565348778644</v>
      </c>
      <c r="Q140" s="236"/>
      <c r="R140" s="236">
        <f t="shared" si="22"/>
        <v>24.905565348778644</v>
      </c>
      <c r="S140" s="236"/>
      <c r="T140" s="236"/>
      <c r="U140" s="236">
        <f aca="true" t="shared" si="25" ref="U140:U203">F140-K140</f>
        <v>596.4000000000001</v>
      </c>
      <c r="V140" s="236">
        <f aca="true" t="shared" si="26" ref="V140:V203">G140-L140</f>
        <v>0</v>
      </c>
      <c r="W140" s="236">
        <f aca="true" t="shared" si="27" ref="W140:W203">H140-M140</f>
        <v>596.4000000000001</v>
      </c>
      <c r="X140" s="236">
        <f aca="true" t="shared" si="28" ref="X140:X203">I140-N140</f>
        <v>0</v>
      </c>
      <c r="Y140" s="236">
        <f aca="true" t="shared" si="29" ref="Y140:Y203">J140-O140</f>
        <v>0</v>
      </c>
    </row>
    <row r="141" spans="2:25" ht="11.25">
      <c r="B141" s="209" t="s">
        <v>465</v>
      </c>
      <c r="C141" s="152" t="s">
        <v>326</v>
      </c>
      <c r="D141" s="152" t="s">
        <v>373</v>
      </c>
      <c r="E141" s="152" t="s">
        <v>79</v>
      </c>
      <c r="F141" s="236">
        <f t="shared" si="21"/>
        <v>794.2</v>
      </c>
      <c r="G141" s="236"/>
      <c r="H141" s="236">
        <v>794.2</v>
      </c>
      <c r="I141" s="255"/>
      <c r="J141" s="236"/>
      <c r="K141" s="236">
        <f t="shared" si="23"/>
        <v>197.8</v>
      </c>
      <c r="L141" s="236"/>
      <c r="M141" s="236">
        <v>197.8</v>
      </c>
      <c r="N141" s="236"/>
      <c r="O141" s="236"/>
      <c r="P141" s="236">
        <f t="shared" si="24"/>
        <v>24.905565348778644</v>
      </c>
      <c r="Q141" s="236"/>
      <c r="R141" s="236">
        <f t="shared" si="22"/>
        <v>24.905565348778644</v>
      </c>
      <c r="S141" s="236"/>
      <c r="T141" s="236"/>
      <c r="U141" s="236">
        <f t="shared" si="25"/>
        <v>596.4000000000001</v>
      </c>
      <c r="V141" s="236">
        <f t="shared" si="26"/>
        <v>0</v>
      </c>
      <c r="W141" s="236">
        <f t="shared" si="27"/>
        <v>596.4000000000001</v>
      </c>
      <c r="X141" s="236">
        <f t="shared" si="28"/>
        <v>0</v>
      </c>
      <c r="Y141" s="236">
        <f t="shared" si="29"/>
        <v>0</v>
      </c>
    </row>
    <row r="142" spans="2:25" ht="11.25">
      <c r="B142" s="194" t="s">
        <v>113</v>
      </c>
      <c r="C142" s="152" t="s">
        <v>326</v>
      </c>
      <c r="D142" s="152" t="s">
        <v>114</v>
      </c>
      <c r="E142" s="152"/>
      <c r="F142" s="236">
        <f t="shared" si="21"/>
        <v>200.8</v>
      </c>
      <c r="G142" s="236"/>
      <c r="H142" s="238">
        <f>H143</f>
        <v>200.8</v>
      </c>
      <c r="I142" s="255"/>
      <c r="J142" s="236"/>
      <c r="K142" s="236">
        <f t="shared" si="23"/>
        <v>31.7</v>
      </c>
      <c r="L142" s="236"/>
      <c r="M142" s="236">
        <f>M143</f>
        <v>31.7</v>
      </c>
      <c r="N142" s="236"/>
      <c r="O142" s="236"/>
      <c r="P142" s="236">
        <f t="shared" si="24"/>
        <v>15.786852589641434</v>
      </c>
      <c r="Q142" s="236"/>
      <c r="R142" s="236">
        <f t="shared" si="22"/>
        <v>15.786852589641434</v>
      </c>
      <c r="S142" s="236"/>
      <c r="T142" s="236"/>
      <c r="U142" s="236">
        <f t="shared" si="25"/>
        <v>169.10000000000002</v>
      </c>
      <c r="V142" s="236">
        <f t="shared" si="26"/>
        <v>0</v>
      </c>
      <c r="W142" s="236">
        <f t="shared" si="27"/>
        <v>169.10000000000002</v>
      </c>
      <c r="X142" s="236">
        <f t="shared" si="28"/>
        <v>0</v>
      </c>
      <c r="Y142" s="236">
        <f t="shared" si="29"/>
        <v>0</v>
      </c>
    </row>
    <row r="143" spans="2:25" ht="11.25">
      <c r="B143" s="209" t="s">
        <v>465</v>
      </c>
      <c r="C143" s="152" t="s">
        <v>326</v>
      </c>
      <c r="D143" s="152" t="s">
        <v>114</v>
      </c>
      <c r="E143" s="152" t="s">
        <v>79</v>
      </c>
      <c r="F143" s="236">
        <f t="shared" si="21"/>
        <v>200.8</v>
      </c>
      <c r="G143" s="236"/>
      <c r="H143" s="238">
        <v>200.8</v>
      </c>
      <c r="I143" s="255"/>
      <c r="J143" s="236"/>
      <c r="K143" s="236">
        <f t="shared" si="23"/>
        <v>31.7</v>
      </c>
      <c r="L143" s="236"/>
      <c r="M143" s="236">
        <v>31.7</v>
      </c>
      <c r="N143" s="236"/>
      <c r="O143" s="236"/>
      <c r="P143" s="236">
        <f t="shared" si="24"/>
        <v>15.786852589641434</v>
      </c>
      <c r="Q143" s="236"/>
      <c r="R143" s="236">
        <f t="shared" si="22"/>
        <v>15.786852589641434</v>
      </c>
      <c r="S143" s="236"/>
      <c r="T143" s="236"/>
      <c r="U143" s="236">
        <f t="shared" si="25"/>
        <v>169.10000000000002</v>
      </c>
      <c r="V143" s="236">
        <f t="shared" si="26"/>
        <v>0</v>
      </c>
      <c r="W143" s="236">
        <f t="shared" si="27"/>
        <v>169.10000000000002</v>
      </c>
      <c r="X143" s="236">
        <f t="shared" si="28"/>
        <v>0</v>
      </c>
      <c r="Y143" s="236">
        <f t="shared" si="29"/>
        <v>0</v>
      </c>
    </row>
    <row r="144" spans="2:25" ht="11.25">
      <c r="B144" s="194" t="s">
        <v>118</v>
      </c>
      <c r="C144" s="152" t="s">
        <v>326</v>
      </c>
      <c r="D144" s="152" t="s">
        <v>186</v>
      </c>
      <c r="E144" s="152"/>
      <c r="F144" s="236">
        <f t="shared" si="21"/>
        <v>1.4</v>
      </c>
      <c r="G144" s="236"/>
      <c r="H144" s="238">
        <f>H145</f>
        <v>1.4</v>
      </c>
      <c r="I144" s="255"/>
      <c r="J144" s="236"/>
      <c r="K144" s="236">
        <f t="shared" si="23"/>
        <v>0</v>
      </c>
      <c r="L144" s="236"/>
      <c r="M144" s="236">
        <f>M145</f>
        <v>0</v>
      </c>
      <c r="N144" s="236"/>
      <c r="O144" s="236"/>
      <c r="P144" s="236">
        <f t="shared" si="24"/>
        <v>0</v>
      </c>
      <c r="Q144" s="236"/>
      <c r="R144" s="236">
        <f t="shared" si="22"/>
        <v>0</v>
      </c>
      <c r="S144" s="236"/>
      <c r="T144" s="236"/>
      <c r="U144" s="236">
        <f t="shared" si="25"/>
        <v>1.4</v>
      </c>
      <c r="V144" s="236">
        <f t="shared" si="26"/>
        <v>0</v>
      </c>
      <c r="W144" s="236">
        <f t="shared" si="27"/>
        <v>1.4</v>
      </c>
      <c r="X144" s="236">
        <f t="shared" si="28"/>
        <v>0</v>
      </c>
      <c r="Y144" s="236">
        <f t="shared" si="29"/>
        <v>0</v>
      </c>
    </row>
    <row r="145" spans="2:25" ht="11.25">
      <c r="B145" s="209" t="s">
        <v>465</v>
      </c>
      <c r="C145" s="152" t="s">
        <v>326</v>
      </c>
      <c r="D145" s="152" t="s">
        <v>186</v>
      </c>
      <c r="E145" s="152" t="s">
        <v>79</v>
      </c>
      <c r="F145" s="236">
        <f t="shared" si="21"/>
        <v>1.4</v>
      </c>
      <c r="G145" s="236"/>
      <c r="H145" s="238">
        <v>1.4</v>
      </c>
      <c r="I145" s="255"/>
      <c r="J145" s="236"/>
      <c r="K145" s="236">
        <f t="shared" si="23"/>
        <v>0</v>
      </c>
      <c r="L145" s="236"/>
      <c r="M145" s="236">
        <v>0</v>
      </c>
      <c r="N145" s="236"/>
      <c r="O145" s="236"/>
      <c r="P145" s="236">
        <f t="shared" si="24"/>
        <v>0</v>
      </c>
      <c r="Q145" s="236"/>
      <c r="R145" s="236">
        <f t="shared" si="22"/>
        <v>0</v>
      </c>
      <c r="S145" s="236"/>
      <c r="T145" s="236"/>
      <c r="U145" s="236">
        <f t="shared" si="25"/>
        <v>1.4</v>
      </c>
      <c r="V145" s="236">
        <f t="shared" si="26"/>
        <v>0</v>
      </c>
      <c r="W145" s="236">
        <f t="shared" si="27"/>
        <v>1.4</v>
      </c>
      <c r="X145" s="236">
        <f t="shared" si="28"/>
        <v>0</v>
      </c>
      <c r="Y145" s="236">
        <f t="shared" si="29"/>
        <v>0</v>
      </c>
    </row>
    <row r="146" spans="2:25" ht="11.25">
      <c r="B146" s="195" t="s">
        <v>143</v>
      </c>
      <c r="C146" s="152" t="s">
        <v>327</v>
      </c>
      <c r="D146" s="152"/>
      <c r="E146" s="152"/>
      <c r="F146" s="236">
        <f t="shared" si="21"/>
        <v>3272.6</v>
      </c>
      <c r="G146" s="236">
        <f>G147</f>
        <v>880.4</v>
      </c>
      <c r="H146" s="236">
        <f>H147</f>
        <v>2392.2</v>
      </c>
      <c r="I146" s="255"/>
      <c r="J146" s="236"/>
      <c r="K146" s="236">
        <f t="shared" si="23"/>
        <v>761.5</v>
      </c>
      <c r="L146" s="236">
        <f>L147</f>
        <v>138</v>
      </c>
      <c r="M146" s="236">
        <f>M147</f>
        <v>623.5</v>
      </c>
      <c r="N146" s="236"/>
      <c r="O146" s="236"/>
      <c r="P146" s="236">
        <f t="shared" si="24"/>
        <v>23.268960459573428</v>
      </c>
      <c r="Q146" s="236">
        <f aca="true" t="shared" si="30" ref="Q146:Q155">L146/G146*100</f>
        <v>15.674693321217628</v>
      </c>
      <c r="R146" s="236">
        <f t="shared" si="22"/>
        <v>26.06387425800519</v>
      </c>
      <c r="S146" s="236"/>
      <c r="T146" s="236"/>
      <c r="U146" s="236">
        <f t="shared" si="25"/>
        <v>2511.1</v>
      </c>
      <c r="V146" s="236">
        <f t="shared" si="26"/>
        <v>742.4</v>
      </c>
      <c r="W146" s="236">
        <f t="shared" si="27"/>
        <v>1768.6999999999998</v>
      </c>
      <c r="X146" s="236">
        <f t="shared" si="28"/>
        <v>0</v>
      </c>
      <c r="Y146" s="236">
        <f t="shared" si="29"/>
        <v>0</v>
      </c>
    </row>
    <row r="147" spans="2:25" ht="11.25">
      <c r="B147" s="195" t="s">
        <v>233</v>
      </c>
      <c r="C147" s="152" t="s">
        <v>327</v>
      </c>
      <c r="D147" s="152" t="s">
        <v>234</v>
      </c>
      <c r="E147" s="152"/>
      <c r="F147" s="236">
        <f t="shared" si="21"/>
        <v>3272.6</v>
      </c>
      <c r="G147" s="236">
        <f>G148</f>
        <v>880.4</v>
      </c>
      <c r="H147" s="236">
        <f>H148</f>
        <v>2392.2</v>
      </c>
      <c r="I147" s="255"/>
      <c r="J147" s="236"/>
      <c r="K147" s="236">
        <f t="shared" si="23"/>
        <v>761.5</v>
      </c>
      <c r="L147" s="236">
        <f>L148</f>
        <v>138</v>
      </c>
      <c r="M147" s="236">
        <f>M148</f>
        <v>623.5</v>
      </c>
      <c r="N147" s="236"/>
      <c r="O147" s="236"/>
      <c r="P147" s="236">
        <f t="shared" si="24"/>
        <v>23.268960459573428</v>
      </c>
      <c r="Q147" s="236">
        <f t="shared" si="30"/>
        <v>15.674693321217628</v>
      </c>
      <c r="R147" s="236">
        <f t="shared" si="22"/>
        <v>26.06387425800519</v>
      </c>
      <c r="S147" s="236"/>
      <c r="T147" s="236"/>
      <c r="U147" s="236">
        <f t="shared" si="25"/>
        <v>2511.1</v>
      </c>
      <c r="V147" s="236">
        <f t="shared" si="26"/>
        <v>742.4</v>
      </c>
      <c r="W147" s="236">
        <f t="shared" si="27"/>
        <v>1768.6999999999998</v>
      </c>
      <c r="X147" s="236">
        <f t="shared" si="28"/>
        <v>0</v>
      </c>
      <c r="Y147" s="236">
        <f t="shared" si="29"/>
        <v>0</v>
      </c>
    </row>
    <row r="148" spans="2:25" ht="11.25">
      <c r="B148" s="195" t="s">
        <v>467</v>
      </c>
      <c r="C148" s="152" t="s">
        <v>327</v>
      </c>
      <c r="D148" s="152" t="s">
        <v>234</v>
      </c>
      <c r="E148" s="152" t="s">
        <v>81</v>
      </c>
      <c r="F148" s="236">
        <f t="shared" si="21"/>
        <v>3272.6</v>
      </c>
      <c r="G148" s="236">
        <v>880.4</v>
      </c>
      <c r="H148" s="236">
        <v>2392.2</v>
      </c>
      <c r="I148" s="255"/>
      <c r="J148" s="236"/>
      <c r="K148" s="236">
        <f t="shared" si="23"/>
        <v>761.5</v>
      </c>
      <c r="L148" s="236">
        <v>138</v>
      </c>
      <c r="M148" s="236">
        <v>623.5</v>
      </c>
      <c r="N148" s="236"/>
      <c r="O148" s="236"/>
      <c r="P148" s="236">
        <f t="shared" si="24"/>
        <v>23.268960459573428</v>
      </c>
      <c r="Q148" s="236">
        <f t="shared" si="30"/>
        <v>15.674693321217628</v>
      </c>
      <c r="R148" s="236">
        <f t="shared" si="22"/>
        <v>26.06387425800519</v>
      </c>
      <c r="S148" s="236"/>
      <c r="T148" s="236"/>
      <c r="U148" s="236">
        <f t="shared" si="25"/>
        <v>2511.1</v>
      </c>
      <c r="V148" s="236">
        <f t="shared" si="26"/>
        <v>742.4</v>
      </c>
      <c r="W148" s="236">
        <f t="shared" si="27"/>
        <v>1768.6999999999998</v>
      </c>
      <c r="X148" s="236">
        <f t="shared" si="28"/>
        <v>0</v>
      </c>
      <c r="Y148" s="236">
        <f t="shared" si="29"/>
        <v>0</v>
      </c>
    </row>
    <row r="149" spans="2:25" ht="11.25">
      <c r="B149" s="195" t="s">
        <v>144</v>
      </c>
      <c r="C149" s="152" t="s">
        <v>356</v>
      </c>
      <c r="D149" s="152"/>
      <c r="E149" s="152"/>
      <c r="F149" s="236">
        <f t="shared" si="21"/>
        <v>4316</v>
      </c>
      <c r="G149" s="236">
        <f>G150+G152+G154</f>
        <v>1898.6</v>
      </c>
      <c r="H149" s="236">
        <f>H150+H152+H154</f>
        <v>2417.3999999999996</v>
      </c>
      <c r="I149" s="255"/>
      <c r="J149" s="236"/>
      <c r="K149" s="236">
        <f t="shared" si="23"/>
        <v>935</v>
      </c>
      <c r="L149" s="236">
        <f>L150+L152+L154</f>
        <v>462.9</v>
      </c>
      <c r="M149" s="236">
        <f>M150+M152+M154</f>
        <v>472.1</v>
      </c>
      <c r="N149" s="236"/>
      <c r="O149" s="236"/>
      <c r="P149" s="236">
        <f t="shared" si="24"/>
        <v>21.66357738646895</v>
      </c>
      <c r="Q149" s="236">
        <f t="shared" si="30"/>
        <v>24.381122932687244</v>
      </c>
      <c r="R149" s="236">
        <f t="shared" si="22"/>
        <v>19.529246297675193</v>
      </c>
      <c r="S149" s="236"/>
      <c r="T149" s="236"/>
      <c r="U149" s="236">
        <f t="shared" si="25"/>
        <v>3381</v>
      </c>
      <c r="V149" s="236">
        <f t="shared" si="26"/>
        <v>1435.6999999999998</v>
      </c>
      <c r="W149" s="236">
        <f t="shared" si="27"/>
        <v>1945.2999999999997</v>
      </c>
      <c r="X149" s="236">
        <f t="shared" si="28"/>
        <v>0</v>
      </c>
      <c r="Y149" s="236">
        <f t="shared" si="29"/>
        <v>0</v>
      </c>
    </row>
    <row r="150" spans="2:25" ht="22.5">
      <c r="B150" s="195" t="s">
        <v>106</v>
      </c>
      <c r="C150" s="152" t="s">
        <v>356</v>
      </c>
      <c r="D150" s="152" t="s">
        <v>373</v>
      </c>
      <c r="E150" s="152"/>
      <c r="F150" s="236">
        <f t="shared" si="21"/>
        <v>3570.2</v>
      </c>
      <c r="G150" s="236">
        <f>G151</f>
        <v>1181</v>
      </c>
      <c r="H150" s="236">
        <f>H151</f>
        <v>2389.2</v>
      </c>
      <c r="I150" s="255"/>
      <c r="J150" s="236"/>
      <c r="K150" s="236">
        <f t="shared" si="23"/>
        <v>687.6</v>
      </c>
      <c r="L150" s="236">
        <f>L151</f>
        <v>226.8</v>
      </c>
      <c r="M150" s="236">
        <f>M151</f>
        <v>460.8</v>
      </c>
      <c r="N150" s="236"/>
      <c r="O150" s="236"/>
      <c r="P150" s="236">
        <f t="shared" si="24"/>
        <v>19.25942524228335</v>
      </c>
      <c r="Q150" s="236">
        <f t="shared" si="30"/>
        <v>19.20406435224386</v>
      </c>
      <c r="R150" s="236">
        <f t="shared" si="22"/>
        <v>19.286790557508795</v>
      </c>
      <c r="S150" s="236"/>
      <c r="T150" s="236"/>
      <c r="U150" s="236">
        <f t="shared" si="25"/>
        <v>2882.6</v>
      </c>
      <c r="V150" s="236">
        <f t="shared" si="26"/>
        <v>954.2</v>
      </c>
      <c r="W150" s="236">
        <f t="shared" si="27"/>
        <v>1928.3999999999999</v>
      </c>
      <c r="X150" s="236">
        <f t="shared" si="28"/>
        <v>0</v>
      </c>
      <c r="Y150" s="236">
        <f t="shared" si="29"/>
        <v>0</v>
      </c>
    </row>
    <row r="151" spans="2:25" ht="11.25">
      <c r="B151" s="195" t="s">
        <v>467</v>
      </c>
      <c r="C151" s="152" t="s">
        <v>356</v>
      </c>
      <c r="D151" s="152" t="s">
        <v>373</v>
      </c>
      <c r="E151" s="152" t="s">
        <v>81</v>
      </c>
      <c r="F151" s="236">
        <f t="shared" si="21"/>
        <v>3570.2</v>
      </c>
      <c r="G151" s="236">
        <v>1181</v>
      </c>
      <c r="H151" s="238">
        <v>2389.2</v>
      </c>
      <c r="I151" s="255"/>
      <c r="J151" s="236"/>
      <c r="K151" s="236">
        <f t="shared" si="23"/>
        <v>687.6</v>
      </c>
      <c r="L151" s="236">
        <v>226.8</v>
      </c>
      <c r="M151" s="236">
        <v>460.8</v>
      </c>
      <c r="N151" s="236"/>
      <c r="O151" s="236"/>
      <c r="P151" s="236">
        <f t="shared" si="24"/>
        <v>19.25942524228335</v>
      </c>
      <c r="Q151" s="236">
        <f t="shared" si="30"/>
        <v>19.20406435224386</v>
      </c>
      <c r="R151" s="236">
        <f t="shared" si="22"/>
        <v>19.286790557508795</v>
      </c>
      <c r="S151" s="236"/>
      <c r="T151" s="236"/>
      <c r="U151" s="236">
        <f t="shared" si="25"/>
        <v>2882.6</v>
      </c>
      <c r="V151" s="236">
        <f t="shared" si="26"/>
        <v>954.2</v>
      </c>
      <c r="W151" s="236">
        <f t="shared" si="27"/>
        <v>1928.3999999999999</v>
      </c>
      <c r="X151" s="236">
        <f t="shared" si="28"/>
        <v>0</v>
      </c>
      <c r="Y151" s="236">
        <f t="shared" si="29"/>
        <v>0</v>
      </c>
    </row>
    <row r="152" spans="2:25" ht="11.25">
      <c r="B152" s="194" t="s">
        <v>113</v>
      </c>
      <c r="C152" s="152" t="s">
        <v>356</v>
      </c>
      <c r="D152" s="152" t="s">
        <v>114</v>
      </c>
      <c r="E152" s="152"/>
      <c r="F152" s="236">
        <f t="shared" si="21"/>
        <v>740.8000000000001</v>
      </c>
      <c r="G152" s="236">
        <f>G153</f>
        <v>712.6</v>
      </c>
      <c r="H152" s="236">
        <f>H153</f>
        <v>28.2</v>
      </c>
      <c r="I152" s="255"/>
      <c r="J152" s="236"/>
      <c r="K152" s="236">
        <f t="shared" si="23"/>
        <v>247.4</v>
      </c>
      <c r="L152" s="236">
        <f>L153</f>
        <v>236.1</v>
      </c>
      <c r="M152" s="236">
        <f>M153</f>
        <v>11.3</v>
      </c>
      <c r="N152" s="236"/>
      <c r="O152" s="236"/>
      <c r="P152" s="236">
        <f t="shared" si="24"/>
        <v>33.3963282937365</v>
      </c>
      <c r="Q152" s="236">
        <f t="shared" si="30"/>
        <v>33.132191973056415</v>
      </c>
      <c r="R152" s="236">
        <f t="shared" si="22"/>
        <v>40.0709219858156</v>
      </c>
      <c r="S152" s="236"/>
      <c r="T152" s="236"/>
      <c r="U152" s="236">
        <f t="shared" si="25"/>
        <v>493.4000000000001</v>
      </c>
      <c r="V152" s="236">
        <f t="shared" si="26"/>
        <v>476.5</v>
      </c>
      <c r="W152" s="236">
        <f t="shared" si="27"/>
        <v>16.9</v>
      </c>
      <c r="X152" s="236">
        <f t="shared" si="28"/>
        <v>0</v>
      </c>
      <c r="Y152" s="236">
        <f t="shared" si="29"/>
        <v>0</v>
      </c>
    </row>
    <row r="153" spans="2:25" ht="11.25">
      <c r="B153" s="195" t="s">
        <v>467</v>
      </c>
      <c r="C153" s="152" t="s">
        <v>356</v>
      </c>
      <c r="D153" s="152" t="s">
        <v>114</v>
      </c>
      <c r="E153" s="152" t="s">
        <v>81</v>
      </c>
      <c r="F153" s="236">
        <f t="shared" si="21"/>
        <v>740.8000000000001</v>
      </c>
      <c r="G153" s="236">
        <v>712.6</v>
      </c>
      <c r="H153" s="236">
        <v>28.2</v>
      </c>
      <c r="I153" s="255"/>
      <c r="J153" s="236"/>
      <c r="K153" s="236">
        <f t="shared" si="23"/>
        <v>247.4</v>
      </c>
      <c r="L153" s="236">
        <v>236.1</v>
      </c>
      <c r="M153" s="236">
        <v>11.3</v>
      </c>
      <c r="N153" s="236"/>
      <c r="O153" s="236"/>
      <c r="P153" s="236">
        <f t="shared" si="24"/>
        <v>33.3963282937365</v>
      </c>
      <c r="Q153" s="236">
        <f t="shared" si="30"/>
        <v>33.132191973056415</v>
      </c>
      <c r="R153" s="236">
        <f t="shared" si="22"/>
        <v>40.0709219858156</v>
      </c>
      <c r="S153" s="236"/>
      <c r="T153" s="236"/>
      <c r="U153" s="236">
        <f t="shared" si="25"/>
        <v>493.4000000000001</v>
      </c>
      <c r="V153" s="236">
        <f t="shared" si="26"/>
        <v>476.5</v>
      </c>
      <c r="W153" s="236">
        <f t="shared" si="27"/>
        <v>16.9</v>
      </c>
      <c r="X153" s="236">
        <f t="shared" si="28"/>
        <v>0</v>
      </c>
      <c r="Y153" s="236">
        <f t="shared" si="29"/>
        <v>0</v>
      </c>
    </row>
    <row r="154" spans="2:25" ht="11.25">
      <c r="B154" s="194" t="s">
        <v>118</v>
      </c>
      <c r="C154" s="152" t="s">
        <v>356</v>
      </c>
      <c r="D154" s="152" t="s">
        <v>186</v>
      </c>
      <c r="E154" s="152"/>
      <c r="F154" s="236">
        <f t="shared" si="21"/>
        <v>5</v>
      </c>
      <c r="G154" s="236">
        <f>G155</f>
        <v>5</v>
      </c>
      <c r="H154" s="236"/>
      <c r="I154" s="255"/>
      <c r="J154" s="236"/>
      <c r="K154" s="236">
        <f t="shared" si="23"/>
        <v>0</v>
      </c>
      <c r="L154" s="236">
        <f>L155</f>
        <v>0</v>
      </c>
      <c r="M154" s="236">
        <f>M155</f>
        <v>0</v>
      </c>
      <c r="N154" s="236"/>
      <c r="O154" s="236"/>
      <c r="P154" s="236">
        <f t="shared" si="24"/>
        <v>0</v>
      </c>
      <c r="Q154" s="236">
        <f t="shared" si="30"/>
        <v>0</v>
      </c>
      <c r="R154" s="236"/>
      <c r="S154" s="236"/>
      <c r="T154" s="236"/>
      <c r="U154" s="236">
        <f t="shared" si="25"/>
        <v>5</v>
      </c>
      <c r="V154" s="236">
        <f t="shared" si="26"/>
        <v>5</v>
      </c>
      <c r="W154" s="236">
        <f t="shared" si="27"/>
        <v>0</v>
      </c>
      <c r="X154" s="236">
        <f t="shared" si="28"/>
        <v>0</v>
      </c>
      <c r="Y154" s="236">
        <f t="shared" si="29"/>
        <v>0</v>
      </c>
    </row>
    <row r="155" spans="2:25" ht="11.25">
      <c r="B155" s="195" t="s">
        <v>467</v>
      </c>
      <c r="C155" s="152" t="s">
        <v>356</v>
      </c>
      <c r="D155" s="152" t="s">
        <v>186</v>
      </c>
      <c r="E155" s="152" t="s">
        <v>81</v>
      </c>
      <c r="F155" s="236">
        <f t="shared" si="21"/>
        <v>5</v>
      </c>
      <c r="G155" s="236">
        <v>5</v>
      </c>
      <c r="H155" s="236"/>
      <c r="I155" s="255"/>
      <c r="J155" s="236"/>
      <c r="K155" s="236">
        <f t="shared" si="23"/>
        <v>0</v>
      </c>
      <c r="L155" s="236">
        <v>0</v>
      </c>
      <c r="M155" s="236">
        <v>0</v>
      </c>
      <c r="N155" s="236"/>
      <c r="O155" s="236"/>
      <c r="P155" s="236">
        <f t="shared" si="24"/>
        <v>0</v>
      </c>
      <c r="Q155" s="236">
        <f t="shared" si="30"/>
        <v>0</v>
      </c>
      <c r="R155" s="236"/>
      <c r="S155" s="236"/>
      <c r="T155" s="236"/>
      <c r="U155" s="236">
        <f t="shared" si="25"/>
        <v>5</v>
      </c>
      <c r="V155" s="236">
        <f t="shared" si="26"/>
        <v>5</v>
      </c>
      <c r="W155" s="236">
        <f t="shared" si="27"/>
        <v>0</v>
      </c>
      <c r="X155" s="236">
        <f t="shared" si="28"/>
        <v>0</v>
      </c>
      <c r="Y155" s="236">
        <f t="shared" si="29"/>
        <v>0</v>
      </c>
    </row>
    <row r="156" spans="2:25" ht="22.5">
      <c r="B156" s="195" t="s">
        <v>399</v>
      </c>
      <c r="C156" s="152" t="s">
        <v>357</v>
      </c>
      <c r="D156" s="152"/>
      <c r="E156" s="152"/>
      <c r="F156" s="236">
        <f t="shared" si="21"/>
        <v>2125.3</v>
      </c>
      <c r="G156" s="236"/>
      <c r="H156" s="236">
        <f>H157</f>
        <v>2125.3</v>
      </c>
      <c r="I156" s="255"/>
      <c r="J156" s="236"/>
      <c r="K156" s="236">
        <f t="shared" si="23"/>
        <v>666.8</v>
      </c>
      <c r="L156" s="236"/>
      <c r="M156" s="236">
        <f>M157</f>
        <v>666.8</v>
      </c>
      <c r="N156" s="236"/>
      <c r="O156" s="236"/>
      <c r="P156" s="236">
        <f t="shared" si="24"/>
        <v>31.374394203171313</v>
      </c>
      <c r="Q156" s="236"/>
      <c r="R156" s="236">
        <f aca="true" t="shared" si="31" ref="R156:R218">M156/H156*100</f>
        <v>31.374394203171313</v>
      </c>
      <c r="S156" s="236"/>
      <c r="T156" s="236"/>
      <c r="U156" s="236">
        <f t="shared" si="25"/>
        <v>1458.5000000000002</v>
      </c>
      <c r="V156" s="236">
        <f t="shared" si="26"/>
        <v>0</v>
      </c>
      <c r="W156" s="236">
        <f t="shared" si="27"/>
        <v>1458.5000000000002</v>
      </c>
      <c r="X156" s="236">
        <f t="shared" si="28"/>
        <v>0</v>
      </c>
      <c r="Y156" s="236">
        <f t="shared" si="29"/>
        <v>0</v>
      </c>
    </row>
    <row r="157" spans="2:25" ht="11.25">
      <c r="B157" s="195" t="s">
        <v>538</v>
      </c>
      <c r="C157" s="152" t="s">
        <v>357</v>
      </c>
      <c r="D157" s="152" t="s">
        <v>358</v>
      </c>
      <c r="E157" s="152"/>
      <c r="F157" s="236">
        <f t="shared" si="21"/>
        <v>2125.3</v>
      </c>
      <c r="G157" s="236"/>
      <c r="H157" s="236">
        <f>H158</f>
        <v>2125.3</v>
      </c>
      <c r="I157" s="255"/>
      <c r="J157" s="236"/>
      <c r="K157" s="236">
        <f t="shared" si="23"/>
        <v>666.8</v>
      </c>
      <c r="L157" s="236"/>
      <c r="M157" s="236">
        <f>M158</f>
        <v>666.8</v>
      </c>
      <c r="N157" s="236"/>
      <c r="O157" s="236"/>
      <c r="P157" s="236">
        <f t="shared" si="24"/>
        <v>31.374394203171313</v>
      </c>
      <c r="Q157" s="236"/>
      <c r="R157" s="236">
        <f t="shared" si="31"/>
        <v>31.374394203171313</v>
      </c>
      <c r="S157" s="236"/>
      <c r="T157" s="236"/>
      <c r="U157" s="236">
        <f t="shared" si="25"/>
        <v>1458.5000000000002</v>
      </c>
      <c r="V157" s="236">
        <f t="shared" si="26"/>
        <v>0</v>
      </c>
      <c r="W157" s="236">
        <f t="shared" si="27"/>
        <v>1458.5000000000002</v>
      </c>
      <c r="X157" s="236">
        <f t="shared" si="28"/>
        <v>0</v>
      </c>
      <c r="Y157" s="236">
        <f t="shared" si="29"/>
        <v>0</v>
      </c>
    </row>
    <row r="158" spans="2:25" ht="11.25">
      <c r="B158" s="195" t="s">
        <v>50</v>
      </c>
      <c r="C158" s="152" t="s">
        <v>357</v>
      </c>
      <c r="D158" s="152" t="s">
        <v>358</v>
      </c>
      <c r="E158" s="152" t="s">
        <v>83</v>
      </c>
      <c r="F158" s="236">
        <f aca="true" t="shared" si="32" ref="F158:F221">H158+I158+J158+G158</f>
        <v>2125.3</v>
      </c>
      <c r="G158" s="236"/>
      <c r="H158" s="236">
        <v>2125.3</v>
      </c>
      <c r="I158" s="255"/>
      <c r="J158" s="236"/>
      <c r="K158" s="236">
        <f t="shared" si="23"/>
        <v>666.8</v>
      </c>
      <c r="L158" s="236"/>
      <c r="M158" s="236">
        <v>666.8</v>
      </c>
      <c r="N158" s="236"/>
      <c r="O158" s="236"/>
      <c r="P158" s="236">
        <f t="shared" si="24"/>
        <v>31.374394203171313</v>
      </c>
      <c r="Q158" s="236"/>
      <c r="R158" s="236">
        <f t="shared" si="31"/>
        <v>31.374394203171313</v>
      </c>
      <c r="S158" s="236"/>
      <c r="T158" s="236"/>
      <c r="U158" s="236">
        <f t="shared" si="25"/>
        <v>1458.5000000000002</v>
      </c>
      <c r="V158" s="236">
        <f t="shared" si="26"/>
        <v>0</v>
      </c>
      <c r="W158" s="236">
        <f t="shared" si="27"/>
        <v>1458.5000000000002</v>
      </c>
      <c r="X158" s="236">
        <f t="shared" si="28"/>
        <v>0</v>
      </c>
      <c r="Y158" s="236">
        <f t="shared" si="29"/>
        <v>0</v>
      </c>
    </row>
    <row r="159" spans="2:25" ht="11.25">
      <c r="B159" s="195" t="s">
        <v>400</v>
      </c>
      <c r="C159" s="210" t="s">
        <v>359</v>
      </c>
      <c r="D159" s="152"/>
      <c r="E159" s="152"/>
      <c r="F159" s="236">
        <f t="shared" si="32"/>
        <v>56.4</v>
      </c>
      <c r="G159" s="236"/>
      <c r="H159" s="236">
        <f>H160</f>
        <v>56.4</v>
      </c>
      <c r="I159" s="255"/>
      <c r="J159" s="236"/>
      <c r="K159" s="236">
        <f t="shared" si="23"/>
        <v>11.9</v>
      </c>
      <c r="L159" s="236"/>
      <c r="M159" s="236">
        <f>M160</f>
        <v>11.9</v>
      </c>
      <c r="N159" s="236"/>
      <c r="O159" s="236"/>
      <c r="P159" s="236">
        <f t="shared" si="24"/>
        <v>21.099290780141843</v>
      </c>
      <c r="Q159" s="236"/>
      <c r="R159" s="236">
        <f t="shared" si="31"/>
        <v>21.099290780141843</v>
      </c>
      <c r="S159" s="236"/>
      <c r="T159" s="236"/>
      <c r="U159" s="236">
        <f t="shared" si="25"/>
        <v>44.5</v>
      </c>
      <c r="V159" s="236">
        <f t="shared" si="26"/>
        <v>0</v>
      </c>
      <c r="W159" s="236">
        <f t="shared" si="27"/>
        <v>44.5</v>
      </c>
      <c r="X159" s="236">
        <f t="shared" si="28"/>
        <v>0</v>
      </c>
      <c r="Y159" s="236">
        <f t="shared" si="29"/>
        <v>0</v>
      </c>
    </row>
    <row r="160" spans="2:25" ht="11.25">
      <c r="B160" s="195" t="s">
        <v>233</v>
      </c>
      <c r="C160" s="210" t="s">
        <v>359</v>
      </c>
      <c r="D160" s="152" t="s">
        <v>234</v>
      </c>
      <c r="E160" s="152"/>
      <c r="F160" s="236">
        <f t="shared" si="32"/>
        <v>56.4</v>
      </c>
      <c r="G160" s="236"/>
      <c r="H160" s="236">
        <f>H161</f>
        <v>56.4</v>
      </c>
      <c r="I160" s="255"/>
      <c r="J160" s="236"/>
      <c r="K160" s="236">
        <f t="shared" si="23"/>
        <v>11.9</v>
      </c>
      <c r="L160" s="236"/>
      <c r="M160" s="236">
        <f>M161</f>
        <v>11.9</v>
      </c>
      <c r="N160" s="236"/>
      <c r="O160" s="236"/>
      <c r="P160" s="236">
        <f t="shared" si="24"/>
        <v>21.099290780141843</v>
      </c>
      <c r="Q160" s="236"/>
      <c r="R160" s="236">
        <f t="shared" si="31"/>
        <v>21.099290780141843</v>
      </c>
      <c r="S160" s="236"/>
      <c r="T160" s="236"/>
      <c r="U160" s="236">
        <f t="shared" si="25"/>
        <v>44.5</v>
      </c>
      <c r="V160" s="236">
        <f t="shared" si="26"/>
        <v>0</v>
      </c>
      <c r="W160" s="236">
        <f t="shared" si="27"/>
        <v>44.5</v>
      </c>
      <c r="X160" s="236">
        <f t="shared" si="28"/>
        <v>0</v>
      </c>
      <c r="Y160" s="236">
        <f t="shared" si="29"/>
        <v>0</v>
      </c>
    </row>
    <row r="161" spans="2:25" ht="11.25">
      <c r="B161" s="195" t="s">
        <v>470</v>
      </c>
      <c r="C161" s="210" t="s">
        <v>359</v>
      </c>
      <c r="D161" s="152">
        <v>600</v>
      </c>
      <c r="E161" s="152" t="s">
        <v>84</v>
      </c>
      <c r="F161" s="236">
        <f t="shared" si="32"/>
        <v>56.4</v>
      </c>
      <c r="G161" s="236"/>
      <c r="H161" s="236">
        <v>56.4</v>
      </c>
      <c r="I161" s="255"/>
      <c r="J161" s="236"/>
      <c r="K161" s="236">
        <f t="shared" si="23"/>
        <v>11.9</v>
      </c>
      <c r="L161" s="236"/>
      <c r="M161" s="236">
        <v>11.9</v>
      </c>
      <c r="N161" s="236"/>
      <c r="O161" s="236"/>
      <c r="P161" s="236">
        <f t="shared" si="24"/>
        <v>21.099290780141843</v>
      </c>
      <c r="Q161" s="236"/>
      <c r="R161" s="236">
        <f t="shared" si="31"/>
        <v>21.099290780141843</v>
      </c>
      <c r="S161" s="236"/>
      <c r="T161" s="236"/>
      <c r="U161" s="236">
        <f t="shared" si="25"/>
        <v>44.5</v>
      </c>
      <c r="V161" s="236">
        <f t="shared" si="26"/>
        <v>0</v>
      </c>
      <c r="W161" s="236">
        <f t="shared" si="27"/>
        <v>44.5</v>
      </c>
      <c r="X161" s="236">
        <f t="shared" si="28"/>
        <v>0</v>
      </c>
      <c r="Y161" s="236">
        <f t="shared" si="29"/>
        <v>0</v>
      </c>
    </row>
    <row r="162" spans="2:25" ht="22.5">
      <c r="B162" s="195" t="s">
        <v>208</v>
      </c>
      <c r="C162" s="211" t="s">
        <v>206</v>
      </c>
      <c r="D162" s="152"/>
      <c r="E162" s="152"/>
      <c r="F162" s="236">
        <f t="shared" si="32"/>
        <v>406.7</v>
      </c>
      <c r="G162" s="236"/>
      <c r="H162" s="236">
        <f>H163</f>
        <v>406.7</v>
      </c>
      <c r="I162" s="255"/>
      <c r="J162" s="236"/>
      <c r="K162" s="236">
        <f t="shared" si="23"/>
        <v>0</v>
      </c>
      <c r="L162" s="236"/>
      <c r="M162" s="236">
        <f>M163</f>
        <v>0</v>
      </c>
      <c r="N162" s="236"/>
      <c r="O162" s="236"/>
      <c r="P162" s="236">
        <f t="shared" si="24"/>
        <v>0</v>
      </c>
      <c r="Q162" s="236"/>
      <c r="R162" s="236">
        <f t="shared" si="31"/>
        <v>0</v>
      </c>
      <c r="S162" s="236"/>
      <c r="T162" s="236"/>
      <c r="U162" s="236">
        <f t="shared" si="25"/>
        <v>406.7</v>
      </c>
      <c r="V162" s="236">
        <f t="shared" si="26"/>
        <v>0</v>
      </c>
      <c r="W162" s="236">
        <f t="shared" si="27"/>
        <v>406.7</v>
      </c>
      <c r="X162" s="236">
        <f t="shared" si="28"/>
        <v>0</v>
      </c>
      <c r="Y162" s="236">
        <f t="shared" si="29"/>
        <v>0</v>
      </c>
    </row>
    <row r="163" spans="2:25" ht="11.25">
      <c r="B163" s="203" t="s">
        <v>422</v>
      </c>
      <c r="C163" s="211" t="s">
        <v>206</v>
      </c>
      <c r="D163" s="152" t="s">
        <v>226</v>
      </c>
      <c r="E163" s="152"/>
      <c r="F163" s="236">
        <f t="shared" si="32"/>
        <v>406.7</v>
      </c>
      <c r="G163" s="236"/>
      <c r="H163" s="236">
        <f>H164</f>
        <v>406.7</v>
      </c>
      <c r="I163" s="255"/>
      <c r="J163" s="236"/>
      <c r="K163" s="236">
        <f t="shared" si="23"/>
        <v>0</v>
      </c>
      <c r="L163" s="236"/>
      <c r="M163" s="236">
        <f>M164</f>
        <v>0</v>
      </c>
      <c r="N163" s="236"/>
      <c r="O163" s="236"/>
      <c r="P163" s="236">
        <f t="shared" si="24"/>
        <v>0</v>
      </c>
      <c r="Q163" s="236"/>
      <c r="R163" s="236">
        <f t="shared" si="31"/>
        <v>0</v>
      </c>
      <c r="S163" s="236"/>
      <c r="T163" s="236"/>
      <c r="U163" s="236">
        <f t="shared" si="25"/>
        <v>406.7</v>
      </c>
      <c r="V163" s="236">
        <f t="shared" si="26"/>
        <v>0</v>
      </c>
      <c r="W163" s="236">
        <f t="shared" si="27"/>
        <v>406.7</v>
      </c>
      <c r="X163" s="236">
        <f t="shared" si="28"/>
        <v>0</v>
      </c>
      <c r="Y163" s="236">
        <f t="shared" si="29"/>
        <v>0</v>
      </c>
    </row>
    <row r="164" spans="2:25" ht="11.25">
      <c r="B164" s="195" t="s">
        <v>205</v>
      </c>
      <c r="C164" s="211" t="s">
        <v>206</v>
      </c>
      <c r="D164" s="152" t="s">
        <v>226</v>
      </c>
      <c r="E164" s="152" t="s">
        <v>204</v>
      </c>
      <c r="F164" s="236">
        <f t="shared" si="32"/>
        <v>406.7</v>
      </c>
      <c r="G164" s="236"/>
      <c r="H164" s="236">
        <v>406.7</v>
      </c>
      <c r="I164" s="255"/>
      <c r="J164" s="236"/>
      <c r="K164" s="236">
        <f t="shared" si="23"/>
        <v>0</v>
      </c>
      <c r="L164" s="236"/>
      <c r="M164" s="236">
        <v>0</v>
      </c>
      <c r="N164" s="236"/>
      <c r="O164" s="236"/>
      <c r="P164" s="236">
        <f t="shared" si="24"/>
        <v>0</v>
      </c>
      <c r="Q164" s="236"/>
      <c r="R164" s="236">
        <f t="shared" si="31"/>
        <v>0</v>
      </c>
      <c r="S164" s="236"/>
      <c r="T164" s="236"/>
      <c r="U164" s="236">
        <f t="shared" si="25"/>
        <v>406.7</v>
      </c>
      <c r="V164" s="236">
        <f t="shared" si="26"/>
        <v>0</v>
      </c>
      <c r="W164" s="236">
        <f t="shared" si="27"/>
        <v>406.7</v>
      </c>
      <c r="X164" s="236">
        <f t="shared" si="28"/>
        <v>0</v>
      </c>
      <c r="Y164" s="236">
        <f t="shared" si="29"/>
        <v>0</v>
      </c>
    </row>
    <row r="165" spans="2:25" ht="11.25">
      <c r="B165" s="195" t="s">
        <v>21</v>
      </c>
      <c r="C165" s="152" t="s">
        <v>22</v>
      </c>
      <c r="D165" s="152"/>
      <c r="E165" s="152"/>
      <c r="F165" s="236">
        <f t="shared" si="32"/>
        <v>2000</v>
      </c>
      <c r="G165" s="236"/>
      <c r="H165" s="236">
        <f>H166</f>
        <v>2000</v>
      </c>
      <c r="I165" s="255"/>
      <c r="J165" s="236"/>
      <c r="K165" s="236">
        <f t="shared" si="23"/>
        <v>0</v>
      </c>
      <c r="L165" s="236"/>
      <c r="M165" s="236">
        <f>M166</f>
        <v>0</v>
      </c>
      <c r="N165" s="236"/>
      <c r="O165" s="236"/>
      <c r="P165" s="236">
        <f t="shared" si="24"/>
        <v>0</v>
      </c>
      <c r="Q165" s="236"/>
      <c r="R165" s="236">
        <f t="shared" si="31"/>
        <v>0</v>
      </c>
      <c r="S165" s="236"/>
      <c r="T165" s="236"/>
      <c r="U165" s="236">
        <f t="shared" si="25"/>
        <v>2000</v>
      </c>
      <c r="V165" s="236">
        <f t="shared" si="26"/>
        <v>0</v>
      </c>
      <c r="W165" s="236">
        <f t="shared" si="27"/>
        <v>2000</v>
      </c>
      <c r="X165" s="236">
        <f t="shared" si="28"/>
        <v>0</v>
      </c>
      <c r="Y165" s="236">
        <f t="shared" si="29"/>
        <v>0</v>
      </c>
    </row>
    <row r="166" spans="2:25" ht="11.25">
      <c r="B166" s="203" t="s">
        <v>422</v>
      </c>
      <c r="C166" s="152" t="s">
        <v>22</v>
      </c>
      <c r="D166" s="152" t="s">
        <v>226</v>
      </c>
      <c r="E166" s="152"/>
      <c r="F166" s="236">
        <f t="shared" si="32"/>
        <v>2000</v>
      </c>
      <c r="G166" s="236"/>
      <c r="H166" s="236">
        <f>H167</f>
        <v>2000</v>
      </c>
      <c r="I166" s="255"/>
      <c r="J166" s="236"/>
      <c r="K166" s="236">
        <f t="shared" si="23"/>
        <v>0</v>
      </c>
      <c r="L166" s="236"/>
      <c r="M166" s="236">
        <f>M167</f>
        <v>0</v>
      </c>
      <c r="N166" s="236"/>
      <c r="O166" s="236"/>
      <c r="P166" s="236">
        <f t="shared" si="24"/>
        <v>0</v>
      </c>
      <c r="Q166" s="236"/>
      <c r="R166" s="236">
        <f t="shared" si="31"/>
        <v>0</v>
      </c>
      <c r="S166" s="236"/>
      <c r="T166" s="236"/>
      <c r="U166" s="236">
        <f t="shared" si="25"/>
        <v>2000</v>
      </c>
      <c r="V166" s="236">
        <f t="shared" si="26"/>
        <v>0</v>
      </c>
      <c r="W166" s="236">
        <f t="shared" si="27"/>
        <v>2000</v>
      </c>
      <c r="X166" s="236">
        <f t="shared" si="28"/>
        <v>0</v>
      </c>
      <c r="Y166" s="236">
        <f t="shared" si="29"/>
        <v>0</v>
      </c>
    </row>
    <row r="167" spans="2:25" ht="11.25">
      <c r="B167" s="195" t="s">
        <v>19</v>
      </c>
      <c r="C167" s="152" t="s">
        <v>22</v>
      </c>
      <c r="D167" s="152" t="s">
        <v>226</v>
      </c>
      <c r="E167" s="152" t="s">
        <v>20</v>
      </c>
      <c r="F167" s="236">
        <f t="shared" si="32"/>
        <v>2000</v>
      </c>
      <c r="G167" s="236"/>
      <c r="H167" s="236">
        <v>2000</v>
      </c>
      <c r="I167" s="255"/>
      <c r="J167" s="236"/>
      <c r="K167" s="236">
        <f t="shared" si="23"/>
        <v>0</v>
      </c>
      <c r="L167" s="236"/>
      <c r="M167" s="236">
        <v>0</v>
      </c>
      <c r="N167" s="236"/>
      <c r="O167" s="236"/>
      <c r="P167" s="236">
        <f t="shared" si="24"/>
        <v>0</v>
      </c>
      <c r="Q167" s="236"/>
      <c r="R167" s="236">
        <f t="shared" si="31"/>
        <v>0</v>
      </c>
      <c r="S167" s="236"/>
      <c r="T167" s="236"/>
      <c r="U167" s="236">
        <f t="shared" si="25"/>
        <v>2000</v>
      </c>
      <c r="V167" s="236">
        <f t="shared" si="26"/>
        <v>0</v>
      </c>
      <c r="W167" s="236">
        <f t="shared" si="27"/>
        <v>2000</v>
      </c>
      <c r="X167" s="236">
        <f t="shared" si="28"/>
        <v>0</v>
      </c>
      <c r="Y167" s="236">
        <f t="shared" si="29"/>
        <v>0</v>
      </c>
    </row>
    <row r="168" spans="2:25" ht="22.5">
      <c r="B168" s="206" t="s">
        <v>384</v>
      </c>
      <c r="C168" s="152" t="s">
        <v>383</v>
      </c>
      <c r="D168" s="152"/>
      <c r="E168" s="152"/>
      <c r="F168" s="236">
        <f t="shared" si="32"/>
        <v>278.5</v>
      </c>
      <c r="G168" s="236"/>
      <c r="H168" s="236">
        <f>H169</f>
        <v>278.5</v>
      </c>
      <c r="I168" s="255"/>
      <c r="J168" s="236"/>
      <c r="K168" s="236">
        <f t="shared" si="23"/>
        <v>0</v>
      </c>
      <c r="L168" s="236"/>
      <c r="M168" s="236">
        <f>M169</f>
        <v>0</v>
      </c>
      <c r="N168" s="236"/>
      <c r="O168" s="236"/>
      <c r="P168" s="236">
        <f t="shared" si="24"/>
        <v>0</v>
      </c>
      <c r="Q168" s="236"/>
      <c r="R168" s="236">
        <f t="shared" si="31"/>
        <v>0</v>
      </c>
      <c r="S168" s="236"/>
      <c r="T168" s="236"/>
      <c r="U168" s="236">
        <f t="shared" si="25"/>
        <v>278.5</v>
      </c>
      <c r="V168" s="236">
        <f t="shared" si="26"/>
        <v>0</v>
      </c>
      <c r="W168" s="236">
        <f t="shared" si="27"/>
        <v>278.5</v>
      </c>
      <c r="X168" s="236">
        <f t="shared" si="28"/>
        <v>0</v>
      </c>
      <c r="Y168" s="236">
        <f t="shared" si="29"/>
        <v>0</v>
      </c>
    </row>
    <row r="169" spans="2:25" ht="11.25">
      <c r="B169" s="174" t="s">
        <v>118</v>
      </c>
      <c r="C169" s="152" t="s">
        <v>383</v>
      </c>
      <c r="D169" s="212">
        <v>800</v>
      </c>
      <c r="E169" s="152"/>
      <c r="F169" s="236">
        <f t="shared" si="32"/>
        <v>278.5</v>
      </c>
      <c r="G169" s="236"/>
      <c r="H169" s="236">
        <f>H170</f>
        <v>278.5</v>
      </c>
      <c r="I169" s="255"/>
      <c r="J169" s="236"/>
      <c r="K169" s="236">
        <f t="shared" si="23"/>
        <v>0</v>
      </c>
      <c r="L169" s="236"/>
      <c r="M169" s="236">
        <f>M170</f>
        <v>0</v>
      </c>
      <c r="N169" s="236"/>
      <c r="O169" s="236"/>
      <c r="P169" s="236">
        <f t="shared" si="24"/>
        <v>0</v>
      </c>
      <c r="Q169" s="236"/>
      <c r="R169" s="236">
        <f t="shared" si="31"/>
        <v>0</v>
      </c>
      <c r="S169" s="236"/>
      <c r="T169" s="236"/>
      <c r="U169" s="236">
        <f t="shared" si="25"/>
        <v>278.5</v>
      </c>
      <c r="V169" s="236">
        <f t="shared" si="26"/>
        <v>0</v>
      </c>
      <c r="W169" s="236">
        <f t="shared" si="27"/>
        <v>278.5</v>
      </c>
      <c r="X169" s="236">
        <f t="shared" si="28"/>
        <v>0</v>
      </c>
      <c r="Y169" s="236">
        <f t="shared" si="29"/>
        <v>0</v>
      </c>
    </row>
    <row r="170" spans="2:25" ht="11.25">
      <c r="B170" s="195" t="s">
        <v>382</v>
      </c>
      <c r="C170" s="152" t="s">
        <v>383</v>
      </c>
      <c r="D170" s="212">
        <v>800</v>
      </c>
      <c r="E170" s="152" t="s">
        <v>381</v>
      </c>
      <c r="F170" s="236">
        <f t="shared" si="32"/>
        <v>278.5</v>
      </c>
      <c r="G170" s="236"/>
      <c r="H170" s="236">
        <v>278.5</v>
      </c>
      <c r="I170" s="255"/>
      <c r="J170" s="236"/>
      <c r="K170" s="236">
        <f t="shared" si="23"/>
        <v>0</v>
      </c>
      <c r="L170" s="236"/>
      <c r="M170" s="236">
        <v>0</v>
      </c>
      <c r="N170" s="236"/>
      <c r="O170" s="236"/>
      <c r="P170" s="236">
        <f t="shared" si="24"/>
        <v>0</v>
      </c>
      <c r="Q170" s="236"/>
      <c r="R170" s="236">
        <f t="shared" si="31"/>
        <v>0</v>
      </c>
      <c r="S170" s="236"/>
      <c r="T170" s="236"/>
      <c r="U170" s="236">
        <f t="shared" si="25"/>
        <v>278.5</v>
      </c>
      <c r="V170" s="236">
        <f t="shared" si="26"/>
        <v>0</v>
      </c>
      <c r="W170" s="236">
        <f t="shared" si="27"/>
        <v>278.5</v>
      </c>
      <c r="X170" s="236">
        <f t="shared" si="28"/>
        <v>0</v>
      </c>
      <c r="Y170" s="236">
        <f t="shared" si="29"/>
        <v>0</v>
      </c>
    </row>
    <row r="171" spans="2:25" s="192" customFormat="1" ht="11.25">
      <c r="B171" s="213" t="s">
        <v>260</v>
      </c>
      <c r="C171" s="190" t="s">
        <v>219</v>
      </c>
      <c r="D171" s="190"/>
      <c r="E171" s="190"/>
      <c r="F171" s="235">
        <f t="shared" si="32"/>
        <v>36</v>
      </c>
      <c r="G171" s="235"/>
      <c r="H171" s="235">
        <f>H172</f>
        <v>36</v>
      </c>
      <c r="I171" s="254"/>
      <c r="J171" s="235"/>
      <c r="K171" s="235">
        <f t="shared" si="23"/>
        <v>0</v>
      </c>
      <c r="L171" s="235"/>
      <c r="M171" s="235">
        <f>M172</f>
        <v>0</v>
      </c>
      <c r="N171" s="235"/>
      <c r="O171" s="235"/>
      <c r="P171" s="235">
        <f t="shared" si="24"/>
        <v>0</v>
      </c>
      <c r="Q171" s="235"/>
      <c r="R171" s="235">
        <f t="shared" si="31"/>
        <v>0</v>
      </c>
      <c r="S171" s="235"/>
      <c r="T171" s="235"/>
      <c r="U171" s="235">
        <f t="shared" si="25"/>
        <v>36</v>
      </c>
      <c r="V171" s="235">
        <f t="shared" si="26"/>
        <v>0</v>
      </c>
      <c r="W171" s="235">
        <f t="shared" si="27"/>
        <v>36</v>
      </c>
      <c r="X171" s="235">
        <f t="shared" si="28"/>
        <v>0</v>
      </c>
      <c r="Y171" s="235">
        <f t="shared" si="29"/>
        <v>0</v>
      </c>
    </row>
    <row r="172" spans="2:25" ht="22.5">
      <c r="B172" s="195" t="s">
        <v>261</v>
      </c>
      <c r="C172" s="152" t="s">
        <v>263</v>
      </c>
      <c r="D172" s="152"/>
      <c r="E172" s="152"/>
      <c r="F172" s="236">
        <f t="shared" si="32"/>
        <v>36</v>
      </c>
      <c r="G172" s="236"/>
      <c r="H172" s="236">
        <f>H173</f>
        <v>36</v>
      </c>
      <c r="I172" s="255"/>
      <c r="J172" s="236"/>
      <c r="K172" s="236">
        <f t="shared" si="23"/>
        <v>0</v>
      </c>
      <c r="L172" s="236"/>
      <c r="M172" s="236">
        <f>M173</f>
        <v>0</v>
      </c>
      <c r="N172" s="236"/>
      <c r="O172" s="236"/>
      <c r="P172" s="236">
        <f t="shared" si="24"/>
        <v>0</v>
      </c>
      <c r="Q172" s="236"/>
      <c r="R172" s="236">
        <f t="shared" si="31"/>
        <v>0</v>
      </c>
      <c r="S172" s="236"/>
      <c r="T172" s="236"/>
      <c r="U172" s="236">
        <f t="shared" si="25"/>
        <v>36</v>
      </c>
      <c r="V172" s="236">
        <f t="shared" si="26"/>
        <v>0</v>
      </c>
      <c r="W172" s="236">
        <f t="shared" si="27"/>
        <v>36</v>
      </c>
      <c r="X172" s="236">
        <f t="shared" si="28"/>
        <v>0</v>
      </c>
      <c r="Y172" s="236">
        <f t="shared" si="29"/>
        <v>0</v>
      </c>
    </row>
    <row r="173" spans="2:25" ht="22.5">
      <c r="B173" s="195" t="s">
        <v>262</v>
      </c>
      <c r="C173" s="152" t="s">
        <v>264</v>
      </c>
      <c r="D173" s="152"/>
      <c r="E173" s="152"/>
      <c r="F173" s="236">
        <f t="shared" si="32"/>
        <v>36</v>
      </c>
      <c r="G173" s="236"/>
      <c r="H173" s="236">
        <f>H174</f>
        <v>36</v>
      </c>
      <c r="I173" s="255"/>
      <c r="J173" s="236"/>
      <c r="K173" s="236">
        <f t="shared" si="23"/>
        <v>0</v>
      </c>
      <c r="L173" s="236"/>
      <c r="M173" s="236">
        <f>M174</f>
        <v>0</v>
      </c>
      <c r="N173" s="236"/>
      <c r="O173" s="236"/>
      <c r="P173" s="236">
        <f t="shared" si="24"/>
        <v>0</v>
      </c>
      <c r="Q173" s="236"/>
      <c r="R173" s="236">
        <f t="shared" si="31"/>
        <v>0</v>
      </c>
      <c r="S173" s="236"/>
      <c r="T173" s="236"/>
      <c r="U173" s="236">
        <f t="shared" si="25"/>
        <v>36</v>
      </c>
      <c r="V173" s="236">
        <f t="shared" si="26"/>
        <v>0</v>
      </c>
      <c r="W173" s="236">
        <f t="shared" si="27"/>
        <v>36</v>
      </c>
      <c r="X173" s="236">
        <f t="shared" si="28"/>
        <v>0</v>
      </c>
      <c r="Y173" s="236">
        <f t="shared" si="29"/>
        <v>0</v>
      </c>
    </row>
    <row r="174" spans="2:25" ht="11.25">
      <c r="B174" s="194" t="s">
        <v>113</v>
      </c>
      <c r="C174" s="152" t="s">
        <v>264</v>
      </c>
      <c r="D174" s="152" t="s">
        <v>114</v>
      </c>
      <c r="E174" s="152"/>
      <c r="F174" s="236">
        <f t="shared" si="32"/>
        <v>36</v>
      </c>
      <c r="G174" s="236"/>
      <c r="H174" s="236">
        <f>H175</f>
        <v>36</v>
      </c>
      <c r="I174" s="255"/>
      <c r="J174" s="236"/>
      <c r="K174" s="236">
        <f t="shared" si="23"/>
        <v>0</v>
      </c>
      <c r="L174" s="236"/>
      <c r="M174" s="236">
        <f>M175</f>
        <v>0</v>
      </c>
      <c r="N174" s="236"/>
      <c r="O174" s="236"/>
      <c r="P174" s="236">
        <f t="shared" si="24"/>
        <v>0</v>
      </c>
      <c r="Q174" s="236"/>
      <c r="R174" s="236">
        <f t="shared" si="31"/>
        <v>0</v>
      </c>
      <c r="S174" s="236"/>
      <c r="T174" s="236"/>
      <c r="U174" s="236">
        <f t="shared" si="25"/>
        <v>36</v>
      </c>
      <c r="V174" s="236">
        <f t="shared" si="26"/>
        <v>0</v>
      </c>
      <c r="W174" s="236">
        <f t="shared" si="27"/>
        <v>36</v>
      </c>
      <c r="X174" s="236">
        <f t="shared" si="28"/>
        <v>0</v>
      </c>
      <c r="Y174" s="236">
        <f t="shared" si="29"/>
        <v>0</v>
      </c>
    </row>
    <row r="175" spans="2:25" ht="11.25">
      <c r="B175" s="194" t="s">
        <v>459</v>
      </c>
      <c r="C175" s="152" t="s">
        <v>264</v>
      </c>
      <c r="D175" s="152" t="s">
        <v>114</v>
      </c>
      <c r="E175" s="152" t="s">
        <v>52</v>
      </c>
      <c r="F175" s="236">
        <f t="shared" si="32"/>
        <v>36</v>
      </c>
      <c r="G175" s="236"/>
      <c r="H175" s="236">
        <v>36</v>
      </c>
      <c r="I175" s="255"/>
      <c r="J175" s="236"/>
      <c r="K175" s="236">
        <f t="shared" si="23"/>
        <v>0</v>
      </c>
      <c r="L175" s="236"/>
      <c r="M175" s="236">
        <v>0</v>
      </c>
      <c r="N175" s="236"/>
      <c r="O175" s="236"/>
      <c r="P175" s="236">
        <f t="shared" si="24"/>
        <v>0</v>
      </c>
      <c r="Q175" s="236"/>
      <c r="R175" s="236">
        <f t="shared" si="31"/>
        <v>0</v>
      </c>
      <c r="S175" s="236"/>
      <c r="T175" s="236"/>
      <c r="U175" s="236">
        <f t="shared" si="25"/>
        <v>36</v>
      </c>
      <c r="V175" s="236">
        <f t="shared" si="26"/>
        <v>0</v>
      </c>
      <c r="W175" s="236">
        <f t="shared" si="27"/>
        <v>36</v>
      </c>
      <c r="X175" s="236">
        <f t="shared" si="28"/>
        <v>0</v>
      </c>
      <c r="Y175" s="236">
        <f t="shared" si="29"/>
        <v>0</v>
      </c>
    </row>
    <row r="176" spans="2:25" s="192" customFormat="1" ht="11.25">
      <c r="B176" s="214" t="s">
        <v>477</v>
      </c>
      <c r="C176" s="215" t="s">
        <v>511</v>
      </c>
      <c r="D176" s="190"/>
      <c r="E176" s="190"/>
      <c r="F176" s="235">
        <f t="shared" si="32"/>
        <v>628.1</v>
      </c>
      <c r="G176" s="235"/>
      <c r="H176" s="235">
        <f>H177+H183+H190+H196</f>
        <v>628.1</v>
      </c>
      <c r="I176" s="254"/>
      <c r="J176" s="235"/>
      <c r="K176" s="235">
        <f t="shared" si="23"/>
        <v>39</v>
      </c>
      <c r="L176" s="235"/>
      <c r="M176" s="235">
        <f>M177+M183+M190+M196</f>
        <v>39</v>
      </c>
      <c r="N176" s="235"/>
      <c r="O176" s="235"/>
      <c r="P176" s="235">
        <f t="shared" si="24"/>
        <v>6.209202356312689</v>
      </c>
      <c r="Q176" s="235"/>
      <c r="R176" s="235">
        <f t="shared" si="31"/>
        <v>6.209202356312689</v>
      </c>
      <c r="S176" s="235"/>
      <c r="T176" s="235"/>
      <c r="U176" s="235">
        <f t="shared" si="25"/>
        <v>589.1</v>
      </c>
      <c r="V176" s="235">
        <f t="shared" si="26"/>
        <v>0</v>
      </c>
      <c r="W176" s="235">
        <f t="shared" si="27"/>
        <v>589.1</v>
      </c>
      <c r="X176" s="235">
        <f t="shared" si="28"/>
        <v>0</v>
      </c>
      <c r="Y176" s="235">
        <f t="shared" si="29"/>
        <v>0</v>
      </c>
    </row>
    <row r="177" spans="2:25" ht="22.5">
      <c r="B177" s="195" t="s">
        <v>478</v>
      </c>
      <c r="C177" s="199" t="s">
        <v>222</v>
      </c>
      <c r="D177" s="152"/>
      <c r="E177" s="152"/>
      <c r="F177" s="236">
        <f t="shared" si="32"/>
        <v>28</v>
      </c>
      <c r="G177" s="236"/>
      <c r="H177" s="236">
        <f>H178</f>
        <v>28</v>
      </c>
      <c r="I177" s="255"/>
      <c r="J177" s="236"/>
      <c r="K177" s="236">
        <f t="shared" si="23"/>
        <v>0</v>
      </c>
      <c r="L177" s="236"/>
      <c r="M177" s="236">
        <f>M178</f>
        <v>0</v>
      </c>
      <c r="N177" s="236"/>
      <c r="O177" s="236"/>
      <c r="P177" s="236">
        <f t="shared" si="24"/>
        <v>0</v>
      </c>
      <c r="Q177" s="236"/>
      <c r="R177" s="236">
        <f t="shared" si="31"/>
        <v>0</v>
      </c>
      <c r="S177" s="236"/>
      <c r="T177" s="236"/>
      <c r="U177" s="236">
        <f t="shared" si="25"/>
        <v>28</v>
      </c>
      <c r="V177" s="236">
        <f t="shared" si="26"/>
        <v>0</v>
      </c>
      <c r="W177" s="236">
        <f t="shared" si="27"/>
        <v>28</v>
      </c>
      <c r="X177" s="236">
        <f t="shared" si="28"/>
        <v>0</v>
      </c>
      <c r="Y177" s="236">
        <f t="shared" si="29"/>
        <v>0</v>
      </c>
    </row>
    <row r="178" spans="2:25" ht="22.5">
      <c r="B178" s="195" t="s">
        <v>479</v>
      </c>
      <c r="C178" s="199" t="s">
        <v>223</v>
      </c>
      <c r="D178" s="152"/>
      <c r="E178" s="152"/>
      <c r="F178" s="236">
        <f t="shared" si="32"/>
        <v>28</v>
      </c>
      <c r="G178" s="236"/>
      <c r="H178" s="236">
        <f>H179+H181</f>
        <v>28</v>
      </c>
      <c r="I178" s="255"/>
      <c r="J178" s="236"/>
      <c r="K178" s="236">
        <f t="shared" si="23"/>
        <v>0</v>
      </c>
      <c r="L178" s="236"/>
      <c r="M178" s="236">
        <f>M179+M181</f>
        <v>0</v>
      </c>
      <c r="N178" s="236"/>
      <c r="O178" s="236"/>
      <c r="P178" s="236">
        <f t="shared" si="24"/>
        <v>0</v>
      </c>
      <c r="Q178" s="236"/>
      <c r="R178" s="236">
        <f t="shared" si="31"/>
        <v>0</v>
      </c>
      <c r="S178" s="236"/>
      <c r="T178" s="236"/>
      <c r="U178" s="236">
        <f t="shared" si="25"/>
        <v>28</v>
      </c>
      <c r="V178" s="236">
        <f t="shared" si="26"/>
        <v>0</v>
      </c>
      <c r="W178" s="236">
        <f t="shared" si="27"/>
        <v>28</v>
      </c>
      <c r="X178" s="236">
        <f t="shared" si="28"/>
        <v>0</v>
      </c>
      <c r="Y178" s="236">
        <f t="shared" si="29"/>
        <v>0</v>
      </c>
    </row>
    <row r="179" spans="2:25" ht="11.25">
      <c r="B179" s="194" t="s">
        <v>113</v>
      </c>
      <c r="C179" s="199" t="s">
        <v>223</v>
      </c>
      <c r="D179" s="152" t="s">
        <v>114</v>
      </c>
      <c r="E179" s="152"/>
      <c r="F179" s="236">
        <f t="shared" si="32"/>
        <v>1.5</v>
      </c>
      <c r="G179" s="236"/>
      <c r="H179" s="236">
        <f>H180</f>
        <v>1.5</v>
      </c>
      <c r="I179" s="255"/>
      <c r="J179" s="236"/>
      <c r="K179" s="236">
        <f t="shared" si="23"/>
        <v>0</v>
      </c>
      <c r="L179" s="236"/>
      <c r="M179" s="236">
        <f>M180</f>
        <v>0</v>
      </c>
      <c r="N179" s="236"/>
      <c r="O179" s="236"/>
      <c r="P179" s="236">
        <f t="shared" si="24"/>
        <v>0</v>
      </c>
      <c r="Q179" s="236"/>
      <c r="R179" s="236">
        <f t="shared" si="31"/>
        <v>0</v>
      </c>
      <c r="S179" s="236"/>
      <c r="T179" s="236"/>
      <c r="U179" s="236">
        <f t="shared" si="25"/>
        <v>1.5</v>
      </c>
      <c r="V179" s="236">
        <f t="shared" si="26"/>
        <v>0</v>
      </c>
      <c r="W179" s="236">
        <f t="shared" si="27"/>
        <v>1.5</v>
      </c>
      <c r="X179" s="236">
        <f t="shared" si="28"/>
        <v>0</v>
      </c>
      <c r="Y179" s="236">
        <f t="shared" si="29"/>
        <v>0</v>
      </c>
    </row>
    <row r="180" spans="2:25" ht="11.25">
      <c r="B180" s="194" t="s">
        <v>459</v>
      </c>
      <c r="C180" s="199" t="s">
        <v>223</v>
      </c>
      <c r="D180" s="152" t="s">
        <v>114</v>
      </c>
      <c r="E180" s="152" t="s">
        <v>52</v>
      </c>
      <c r="F180" s="236">
        <f t="shared" si="32"/>
        <v>1.5</v>
      </c>
      <c r="G180" s="236"/>
      <c r="H180" s="236">
        <v>1.5</v>
      </c>
      <c r="I180" s="255"/>
      <c r="J180" s="236"/>
      <c r="K180" s="236">
        <f t="shared" si="23"/>
        <v>0</v>
      </c>
      <c r="L180" s="236"/>
      <c r="M180" s="236">
        <v>0</v>
      </c>
      <c r="N180" s="236"/>
      <c r="O180" s="236"/>
      <c r="P180" s="236">
        <f t="shared" si="24"/>
        <v>0</v>
      </c>
      <c r="Q180" s="236"/>
      <c r="R180" s="236">
        <f t="shared" si="31"/>
        <v>0</v>
      </c>
      <c r="S180" s="236"/>
      <c r="T180" s="236"/>
      <c r="U180" s="236">
        <f t="shared" si="25"/>
        <v>1.5</v>
      </c>
      <c r="V180" s="236">
        <f t="shared" si="26"/>
        <v>0</v>
      </c>
      <c r="W180" s="236">
        <f t="shared" si="27"/>
        <v>1.5</v>
      </c>
      <c r="X180" s="236">
        <f t="shared" si="28"/>
        <v>0</v>
      </c>
      <c r="Y180" s="236">
        <f t="shared" si="29"/>
        <v>0</v>
      </c>
    </row>
    <row r="181" spans="2:25" ht="11.25">
      <c r="B181" s="195" t="s">
        <v>233</v>
      </c>
      <c r="C181" s="199" t="s">
        <v>223</v>
      </c>
      <c r="D181" s="152">
        <v>600</v>
      </c>
      <c r="E181" s="152"/>
      <c r="F181" s="236">
        <f t="shared" si="32"/>
        <v>26.5</v>
      </c>
      <c r="G181" s="236"/>
      <c r="H181" s="236">
        <f>H182</f>
        <v>26.5</v>
      </c>
      <c r="I181" s="255"/>
      <c r="J181" s="236"/>
      <c r="K181" s="236">
        <f t="shared" si="23"/>
        <v>0</v>
      </c>
      <c r="L181" s="236"/>
      <c r="M181" s="236">
        <f>M182</f>
        <v>0</v>
      </c>
      <c r="N181" s="236"/>
      <c r="O181" s="236"/>
      <c r="P181" s="236">
        <f t="shared" si="24"/>
        <v>0</v>
      </c>
      <c r="Q181" s="236"/>
      <c r="R181" s="236">
        <f t="shared" si="31"/>
        <v>0</v>
      </c>
      <c r="S181" s="236"/>
      <c r="T181" s="236"/>
      <c r="U181" s="236">
        <f t="shared" si="25"/>
        <v>26.5</v>
      </c>
      <c r="V181" s="236">
        <f t="shared" si="26"/>
        <v>0</v>
      </c>
      <c r="W181" s="236">
        <f t="shared" si="27"/>
        <v>26.5</v>
      </c>
      <c r="X181" s="236">
        <f t="shared" si="28"/>
        <v>0</v>
      </c>
      <c r="Y181" s="236">
        <f t="shared" si="29"/>
        <v>0</v>
      </c>
    </row>
    <row r="182" spans="2:25" ht="11.25">
      <c r="B182" s="195" t="s">
        <v>464</v>
      </c>
      <c r="C182" s="199" t="s">
        <v>223</v>
      </c>
      <c r="D182" s="152">
        <v>600</v>
      </c>
      <c r="E182" s="152" t="s">
        <v>77</v>
      </c>
      <c r="F182" s="236">
        <f t="shared" si="32"/>
        <v>26.5</v>
      </c>
      <c r="G182" s="236"/>
      <c r="H182" s="236">
        <v>26.5</v>
      </c>
      <c r="I182" s="255"/>
      <c r="J182" s="236"/>
      <c r="K182" s="236">
        <f t="shared" si="23"/>
        <v>0</v>
      </c>
      <c r="L182" s="236"/>
      <c r="M182" s="236">
        <v>0</v>
      </c>
      <c r="N182" s="236"/>
      <c r="O182" s="236"/>
      <c r="P182" s="236">
        <f t="shared" si="24"/>
        <v>0</v>
      </c>
      <c r="Q182" s="236"/>
      <c r="R182" s="236">
        <f t="shared" si="31"/>
        <v>0</v>
      </c>
      <c r="S182" s="236"/>
      <c r="T182" s="236"/>
      <c r="U182" s="236">
        <f t="shared" si="25"/>
        <v>26.5</v>
      </c>
      <c r="V182" s="236">
        <f t="shared" si="26"/>
        <v>0</v>
      </c>
      <c r="W182" s="236">
        <f t="shared" si="27"/>
        <v>26.5</v>
      </c>
      <c r="X182" s="236">
        <f t="shared" si="28"/>
        <v>0</v>
      </c>
      <c r="Y182" s="236">
        <f t="shared" si="29"/>
        <v>0</v>
      </c>
    </row>
    <row r="183" spans="2:25" ht="22.5">
      <c r="B183" s="195" t="s">
        <v>480</v>
      </c>
      <c r="C183" s="198" t="s">
        <v>16</v>
      </c>
      <c r="D183" s="152"/>
      <c r="E183" s="152"/>
      <c r="F183" s="236">
        <f t="shared" si="32"/>
        <v>33</v>
      </c>
      <c r="G183" s="236"/>
      <c r="H183" s="236">
        <f>H184</f>
        <v>33</v>
      </c>
      <c r="I183" s="255"/>
      <c r="J183" s="236"/>
      <c r="K183" s="236">
        <f t="shared" si="23"/>
        <v>3</v>
      </c>
      <c r="L183" s="236"/>
      <c r="M183" s="236">
        <f>M184</f>
        <v>3</v>
      </c>
      <c r="N183" s="236"/>
      <c r="O183" s="236"/>
      <c r="P183" s="236">
        <f t="shared" si="24"/>
        <v>9.090909090909092</v>
      </c>
      <c r="Q183" s="236"/>
      <c r="R183" s="236">
        <f t="shared" si="31"/>
        <v>9.090909090909092</v>
      </c>
      <c r="S183" s="236"/>
      <c r="T183" s="236"/>
      <c r="U183" s="236">
        <f t="shared" si="25"/>
        <v>30</v>
      </c>
      <c r="V183" s="236">
        <f t="shared" si="26"/>
        <v>0</v>
      </c>
      <c r="W183" s="236">
        <f t="shared" si="27"/>
        <v>30</v>
      </c>
      <c r="X183" s="236">
        <f t="shared" si="28"/>
        <v>0</v>
      </c>
      <c r="Y183" s="236">
        <f t="shared" si="29"/>
        <v>0</v>
      </c>
    </row>
    <row r="184" spans="2:25" ht="22.5">
      <c r="B184" s="195" t="s">
        <v>36</v>
      </c>
      <c r="C184" s="199" t="s">
        <v>517</v>
      </c>
      <c r="D184" s="152"/>
      <c r="E184" s="152"/>
      <c r="F184" s="236">
        <f t="shared" si="32"/>
        <v>33</v>
      </c>
      <c r="G184" s="236"/>
      <c r="H184" s="236">
        <f>H187+H185</f>
        <v>33</v>
      </c>
      <c r="I184" s="255"/>
      <c r="J184" s="236"/>
      <c r="K184" s="236">
        <f t="shared" si="23"/>
        <v>3</v>
      </c>
      <c r="L184" s="236"/>
      <c r="M184" s="236">
        <f>M185+M187</f>
        <v>3</v>
      </c>
      <c r="N184" s="236"/>
      <c r="O184" s="236"/>
      <c r="P184" s="236">
        <f t="shared" si="24"/>
        <v>9.090909090909092</v>
      </c>
      <c r="Q184" s="236"/>
      <c r="R184" s="236">
        <f t="shared" si="31"/>
        <v>9.090909090909092</v>
      </c>
      <c r="S184" s="236"/>
      <c r="T184" s="236"/>
      <c r="U184" s="236">
        <f t="shared" si="25"/>
        <v>30</v>
      </c>
      <c r="V184" s="236">
        <f t="shared" si="26"/>
        <v>0</v>
      </c>
      <c r="W184" s="236">
        <f t="shared" si="27"/>
        <v>30</v>
      </c>
      <c r="X184" s="236">
        <f t="shared" si="28"/>
        <v>0</v>
      </c>
      <c r="Y184" s="236">
        <f t="shared" si="29"/>
        <v>0</v>
      </c>
    </row>
    <row r="185" spans="2:25" ht="11.25">
      <c r="B185" s="194" t="s">
        <v>113</v>
      </c>
      <c r="C185" s="199" t="s">
        <v>517</v>
      </c>
      <c r="D185" s="152" t="s">
        <v>114</v>
      </c>
      <c r="E185" s="152"/>
      <c r="F185" s="236">
        <f t="shared" si="32"/>
        <v>3</v>
      </c>
      <c r="G185" s="236"/>
      <c r="H185" s="236">
        <f>H186</f>
        <v>3</v>
      </c>
      <c r="I185" s="255"/>
      <c r="J185" s="236"/>
      <c r="K185" s="236">
        <f t="shared" si="23"/>
        <v>3</v>
      </c>
      <c r="L185" s="236"/>
      <c r="M185" s="236">
        <f>M186</f>
        <v>3</v>
      </c>
      <c r="N185" s="236"/>
      <c r="O185" s="236"/>
      <c r="P185" s="236">
        <f t="shared" si="24"/>
        <v>100</v>
      </c>
      <c r="Q185" s="236"/>
      <c r="R185" s="236">
        <f t="shared" si="31"/>
        <v>100</v>
      </c>
      <c r="S185" s="236"/>
      <c r="T185" s="236"/>
      <c r="U185" s="236">
        <f t="shared" si="25"/>
        <v>0</v>
      </c>
      <c r="V185" s="236">
        <f t="shared" si="26"/>
        <v>0</v>
      </c>
      <c r="W185" s="236">
        <f t="shared" si="27"/>
        <v>0</v>
      </c>
      <c r="X185" s="236">
        <f t="shared" si="28"/>
        <v>0</v>
      </c>
      <c r="Y185" s="236">
        <f t="shared" si="29"/>
        <v>0</v>
      </c>
    </row>
    <row r="186" spans="2:25" ht="11.25">
      <c r="B186" s="194" t="s">
        <v>459</v>
      </c>
      <c r="C186" s="199" t="s">
        <v>517</v>
      </c>
      <c r="D186" s="152" t="s">
        <v>114</v>
      </c>
      <c r="E186" s="152" t="s">
        <v>52</v>
      </c>
      <c r="F186" s="236">
        <f t="shared" si="32"/>
        <v>3</v>
      </c>
      <c r="G186" s="236"/>
      <c r="H186" s="236">
        <v>3</v>
      </c>
      <c r="I186" s="255"/>
      <c r="J186" s="236"/>
      <c r="K186" s="236">
        <f t="shared" si="23"/>
        <v>3</v>
      </c>
      <c r="L186" s="236"/>
      <c r="M186" s="236">
        <v>3</v>
      </c>
      <c r="N186" s="236"/>
      <c r="O186" s="236"/>
      <c r="P186" s="236">
        <f t="shared" si="24"/>
        <v>100</v>
      </c>
      <c r="Q186" s="236"/>
      <c r="R186" s="236">
        <f t="shared" si="31"/>
        <v>100</v>
      </c>
      <c r="S186" s="236"/>
      <c r="T186" s="236"/>
      <c r="U186" s="236">
        <f t="shared" si="25"/>
        <v>0</v>
      </c>
      <c r="V186" s="236">
        <f t="shared" si="26"/>
        <v>0</v>
      </c>
      <c r="W186" s="236">
        <f t="shared" si="27"/>
        <v>0</v>
      </c>
      <c r="X186" s="236">
        <f t="shared" si="28"/>
        <v>0</v>
      </c>
      <c r="Y186" s="236">
        <f t="shared" si="29"/>
        <v>0</v>
      </c>
    </row>
    <row r="187" spans="2:25" ht="11.25">
      <c r="B187" s="195" t="s">
        <v>233</v>
      </c>
      <c r="C187" s="199" t="s">
        <v>517</v>
      </c>
      <c r="D187" s="152" t="s">
        <v>234</v>
      </c>
      <c r="E187" s="152"/>
      <c r="F187" s="236">
        <f t="shared" si="32"/>
        <v>30</v>
      </c>
      <c r="G187" s="236"/>
      <c r="H187" s="236">
        <f>H188+H189</f>
        <v>30</v>
      </c>
      <c r="I187" s="255"/>
      <c r="J187" s="236"/>
      <c r="K187" s="236">
        <f t="shared" si="23"/>
        <v>0</v>
      </c>
      <c r="L187" s="236"/>
      <c r="M187" s="236">
        <f>M188+M189</f>
        <v>0</v>
      </c>
      <c r="N187" s="236"/>
      <c r="O187" s="236"/>
      <c r="P187" s="236">
        <f t="shared" si="24"/>
        <v>0</v>
      </c>
      <c r="Q187" s="236"/>
      <c r="R187" s="236">
        <f t="shared" si="31"/>
        <v>0</v>
      </c>
      <c r="S187" s="236"/>
      <c r="T187" s="236"/>
      <c r="U187" s="236">
        <f t="shared" si="25"/>
        <v>30</v>
      </c>
      <c r="V187" s="236">
        <f t="shared" si="26"/>
        <v>0</v>
      </c>
      <c r="W187" s="236">
        <f t="shared" si="27"/>
        <v>30</v>
      </c>
      <c r="X187" s="236">
        <f t="shared" si="28"/>
        <v>0</v>
      </c>
      <c r="Y187" s="236">
        <f t="shared" si="29"/>
        <v>0</v>
      </c>
    </row>
    <row r="188" spans="2:25" ht="11.25">
      <c r="B188" s="195" t="s">
        <v>463</v>
      </c>
      <c r="C188" s="199" t="s">
        <v>517</v>
      </c>
      <c r="D188" s="152">
        <v>600</v>
      </c>
      <c r="E188" s="152" t="s">
        <v>76</v>
      </c>
      <c r="F188" s="236">
        <f t="shared" si="32"/>
        <v>10</v>
      </c>
      <c r="G188" s="236"/>
      <c r="H188" s="236">
        <v>10</v>
      </c>
      <c r="I188" s="255"/>
      <c r="J188" s="236"/>
      <c r="K188" s="236">
        <f t="shared" si="23"/>
        <v>0</v>
      </c>
      <c r="L188" s="236"/>
      <c r="M188" s="236">
        <v>0</v>
      </c>
      <c r="N188" s="236"/>
      <c r="O188" s="236"/>
      <c r="P188" s="236">
        <f t="shared" si="24"/>
        <v>0</v>
      </c>
      <c r="Q188" s="236"/>
      <c r="R188" s="236">
        <f t="shared" si="31"/>
        <v>0</v>
      </c>
      <c r="S188" s="236"/>
      <c r="T188" s="236"/>
      <c r="U188" s="236">
        <f t="shared" si="25"/>
        <v>10</v>
      </c>
      <c r="V188" s="236">
        <f t="shared" si="26"/>
        <v>0</v>
      </c>
      <c r="W188" s="236">
        <f t="shared" si="27"/>
        <v>10</v>
      </c>
      <c r="X188" s="236">
        <f t="shared" si="28"/>
        <v>0</v>
      </c>
      <c r="Y188" s="236">
        <f t="shared" si="29"/>
        <v>0</v>
      </c>
    </row>
    <row r="189" spans="2:25" ht="11.25">
      <c r="B189" s="195" t="s">
        <v>464</v>
      </c>
      <c r="C189" s="199" t="s">
        <v>517</v>
      </c>
      <c r="D189" s="152" t="s">
        <v>234</v>
      </c>
      <c r="E189" s="152" t="s">
        <v>77</v>
      </c>
      <c r="F189" s="236">
        <f t="shared" si="32"/>
        <v>20</v>
      </c>
      <c r="G189" s="236"/>
      <c r="H189" s="236">
        <v>20</v>
      </c>
      <c r="I189" s="255"/>
      <c r="J189" s="236"/>
      <c r="K189" s="236">
        <f t="shared" si="23"/>
        <v>0</v>
      </c>
      <c r="L189" s="236"/>
      <c r="M189" s="236">
        <v>0</v>
      </c>
      <c r="N189" s="236"/>
      <c r="O189" s="236"/>
      <c r="P189" s="236">
        <f t="shared" si="24"/>
        <v>0</v>
      </c>
      <c r="Q189" s="236"/>
      <c r="R189" s="236">
        <f t="shared" si="31"/>
        <v>0</v>
      </c>
      <c r="S189" s="236"/>
      <c r="T189" s="236"/>
      <c r="U189" s="236">
        <f t="shared" si="25"/>
        <v>20</v>
      </c>
      <c r="V189" s="236">
        <f t="shared" si="26"/>
        <v>0</v>
      </c>
      <c r="W189" s="236">
        <f t="shared" si="27"/>
        <v>20</v>
      </c>
      <c r="X189" s="236">
        <f t="shared" si="28"/>
        <v>0</v>
      </c>
      <c r="Y189" s="236">
        <f t="shared" si="29"/>
        <v>0</v>
      </c>
    </row>
    <row r="190" spans="2:25" ht="22.5">
      <c r="B190" s="195" t="s">
        <v>37</v>
      </c>
      <c r="C190" s="199" t="s">
        <v>522</v>
      </c>
      <c r="D190" s="152"/>
      <c r="E190" s="152"/>
      <c r="F190" s="236">
        <f t="shared" si="32"/>
        <v>74</v>
      </c>
      <c r="G190" s="236"/>
      <c r="H190" s="236">
        <f>H191</f>
        <v>74</v>
      </c>
      <c r="I190" s="255"/>
      <c r="J190" s="236"/>
      <c r="K190" s="236">
        <f t="shared" si="23"/>
        <v>36</v>
      </c>
      <c r="L190" s="236"/>
      <c r="M190" s="236">
        <f>M191</f>
        <v>36</v>
      </c>
      <c r="N190" s="236"/>
      <c r="O190" s="236"/>
      <c r="P190" s="236">
        <f t="shared" si="24"/>
        <v>48.64864864864865</v>
      </c>
      <c r="Q190" s="236"/>
      <c r="R190" s="236">
        <f t="shared" si="31"/>
        <v>48.64864864864865</v>
      </c>
      <c r="S190" s="236"/>
      <c r="T190" s="236"/>
      <c r="U190" s="236">
        <f t="shared" si="25"/>
        <v>38</v>
      </c>
      <c r="V190" s="236">
        <f t="shared" si="26"/>
        <v>0</v>
      </c>
      <c r="W190" s="236">
        <f t="shared" si="27"/>
        <v>38</v>
      </c>
      <c r="X190" s="236">
        <f t="shared" si="28"/>
        <v>0</v>
      </c>
      <c r="Y190" s="236">
        <f t="shared" si="29"/>
        <v>0</v>
      </c>
    </row>
    <row r="191" spans="2:25" ht="22.5">
      <c r="B191" s="195" t="s">
        <v>38</v>
      </c>
      <c r="C191" s="199" t="s">
        <v>523</v>
      </c>
      <c r="D191" s="152"/>
      <c r="E191" s="152"/>
      <c r="F191" s="236">
        <f t="shared" si="32"/>
        <v>74</v>
      </c>
      <c r="G191" s="236"/>
      <c r="H191" s="236">
        <f>H194+H192</f>
        <v>74</v>
      </c>
      <c r="I191" s="255"/>
      <c r="J191" s="236"/>
      <c r="K191" s="236">
        <f t="shared" si="23"/>
        <v>36</v>
      </c>
      <c r="L191" s="236"/>
      <c r="M191" s="236">
        <f>M192+M194</f>
        <v>36</v>
      </c>
      <c r="N191" s="236"/>
      <c r="O191" s="236"/>
      <c r="P191" s="236">
        <f t="shared" si="24"/>
        <v>48.64864864864865</v>
      </c>
      <c r="Q191" s="236"/>
      <c r="R191" s="236">
        <f t="shared" si="31"/>
        <v>48.64864864864865</v>
      </c>
      <c r="S191" s="236"/>
      <c r="T191" s="236"/>
      <c r="U191" s="236">
        <f t="shared" si="25"/>
        <v>38</v>
      </c>
      <c r="V191" s="236">
        <f t="shared" si="26"/>
        <v>0</v>
      </c>
      <c r="W191" s="236">
        <f t="shared" si="27"/>
        <v>38</v>
      </c>
      <c r="X191" s="236">
        <f t="shared" si="28"/>
        <v>0</v>
      </c>
      <c r="Y191" s="236">
        <f t="shared" si="29"/>
        <v>0</v>
      </c>
    </row>
    <row r="192" spans="2:25" ht="11.25">
      <c r="B192" s="194" t="s">
        <v>113</v>
      </c>
      <c r="C192" s="199" t="s">
        <v>523</v>
      </c>
      <c r="D192" s="152" t="s">
        <v>114</v>
      </c>
      <c r="E192" s="152"/>
      <c r="F192" s="236">
        <f t="shared" si="32"/>
        <v>1</v>
      </c>
      <c r="G192" s="236"/>
      <c r="H192" s="236">
        <f>H193</f>
        <v>1</v>
      </c>
      <c r="I192" s="255"/>
      <c r="J192" s="236"/>
      <c r="K192" s="236">
        <f t="shared" si="23"/>
        <v>1</v>
      </c>
      <c r="L192" s="236"/>
      <c r="M192" s="236">
        <f>M193</f>
        <v>1</v>
      </c>
      <c r="N192" s="236"/>
      <c r="O192" s="236"/>
      <c r="P192" s="236">
        <f t="shared" si="24"/>
        <v>100</v>
      </c>
      <c r="Q192" s="236"/>
      <c r="R192" s="236">
        <f t="shared" si="31"/>
        <v>100</v>
      </c>
      <c r="S192" s="236"/>
      <c r="T192" s="236"/>
      <c r="U192" s="236">
        <f t="shared" si="25"/>
        <v>0</v>
      </c>
      <c r="V192" s="236">
        <f t="shared" si="26"/>
        <v>0</v>
      </c>
      <c r="W192" s="236">
        <f t="shared" si="27"/>
        <v>0</v>
      </c>
      <c r="X192" s="236">
        <f t="shared" si="28"/>
        <v>0</v>
      </c>
      <c r="Y192" s="236">
        <f t="shared" si="29"/>
        <v>0</v>
      </c>
    </row>
    <row r="193" spans="2:25" ht="11.25">
      <c r="B193" s="194" t="s">
        <v>459</v>
      </c>
      <c r="C193" s="199" t="s">
        <v>523</v>
      </c>
      <c r="D193" s="152" t="s">
        <v>114</v>
      </c>
      <c r="E193" s="152" t="s">
        <v>52</v>
      </c>
      <c r="F193" s="236">
        <f t="shared" si="32"/>
        <v>1</v>
      </c>
      <c r="G193" s="236"/>
      <c r="H193" s="236">
        <v>1</v>
      </c>
      <c r="I193" s="255"/>
      <c r="J193" s="236"/>
      <c r="K193" s="236">
        <f t="shared" si="23"/>
        <v>1</v>
      </c>
      <c r="L193" s="236"/>
      <c r="M193" s="236">
        <v>1</v>
      </c>
      <c r="N193" s="236"/>
      <c r="O193" s="236"/>
      <c r="P193" s="236">
        <f t="shared" si="24"/>
        <v>100</v>
      </c>
      <c r="Q193" s="236"/>
      <c r="R193" s="236">
        <f t="shared" si="31"/>
        <v>100</v>
      </c>
      <c r="S193" s="236"/>
      <c r="T193" s="236"/>
      <c r="U193" s="236">
        <f t="shared" si="25"/>
        <v>0</v>
      </c>
      <c r="V193" s="236">
        <f t="shared" si="26"/>
        <v>0</v>
      </c>
      <c r="W193" s="236">
        <f t="shared" si="27"/>
        <v>0</v>
      </c>
      <c r="X193" s="236">
        <f t="shared" si="28"/>
        <v>0</v>
      </c>
      <c r="Y193" s="236">
        <f t="shared" si="29"/>
        <v>0</v>
      </c>
    </row>
    <row r="194" spans="2:25" ht="11.25">
      <c r="B194" s="195" t="s">
        <v>233</v>
      </c>
      <c r="C194" s="199" t="s">
        <v>523</v>
      </c>
      <c r="D194" s="152" t="s">
        <v>234</v>
      </c>
      <c r="E194" s="152"/>
      <c r="F194" s="236">
        <f t="shared" si="32"/>
        <v>73</v>
      </c>
      <c r="G194" s="236"/>
      <c r="H194" s="236">
        <f>H195</f>
        <v>73</v>
      </c>
      <c r="I194" s="255"/>
      <c r="J194" s="236"/>
      <c r="K194" s="236">
        <f t="shared" si="23"/>
        <v>35</v>
      </c>
      <c r="L194" s="236"/>
      <c r="M194" s="236">
        <f>M195</f>
        <v>35</v>
      </c>
      <c r="N194" s="236"/>
      <c r="O194" s="236"/>
      <c r="P194" s="236">
        <f t="shared" si="24"/>
        <v>47.94520547945205</v>
      </c>
      <c r="Q194" s="236"/>
      <c r="R194" s="236">
        <f t="shared" si="31"/>
        <v>47.94520547945205</v>
      </c>
      <c r="S194" s="236"/>
      <c r="T194" s="236"/>
      <c r="U194" s="236">
        <f t="shared" si="25"/>
        <v>38</v>
      </c>
      <c r="V194" s="236">
        <f t="shared" si="26"/>
        <v>0</v>
      </c>
      <c r="W194" s="236">
        <f t="shared" si="27"/>
        <v>38</v>
      </c>
      <c r="X194" s="236">
        <f t="shared" si="28"/>
        <v>0</v>
      </c>
      <c r="Y194" s="236">
        <f t="shared" si="29"/>
        <v>0</v>
      </c>
    </row>
    <row r="195" spans="2:25" ht="11.25">
      <c r="B195" s="195" t="s">
        <v>464</v>
      </c>
      <c r="C195" s="199" t="s">
        <v>523</v>
      </c>
      <c r="D195" s="152" t="s">
        <v>234</v>
      </c>
      <c r="E195" s="152" t="s">
        <v>77</v>
      </c>
      <c r="F195" s="236">
        <f t="shared" si="32"/>
        <v>73</v>
      </c>
      <c r="G195" s="236"/>
      <c r="H195" s="236">
        <v>73</v>
      </c>
      <c r="I195" s="255"/>
      <c r="J195" s="236"/>
      <c r="K195" s="236">
        <f t="shared" si="23"/>
        <v>35</v>
      </c>
      <c r="L195" s="236"/>
      <c r="M195" s="236">
        <v>35</v>
      </c>
      <c r="N195" s="236"/>
      <c r="O195" s="236"/>
      <c r="P195" s="236">
        <f t="shared" si="24"/>
        <v>47.94520547945205</v>
      </c>
      <c r="Q195" s="236"/>
      <c r="R195" s="236">
        <f t="shared" si="31"/>
        <v>47.94520547945205</v>
      </c>
      <c r="S195" s="236"/>
      <c r="T195" s="236"/>
      <c r="U195" s="236">
        <f t="shared" si="25"/>
        <v>38</v>
      </c>
      <c r="V195" s="236">
        <f t="shared" si="26"/>
        <v>0</v>
      </c>
      <c r="W195" s="236">
        <f t="shared" si="27"/>
        <v>38</v>
      </c>
      <c r="X195" s="236">
        <f t="shared" si="28"/>
        <v>0</v>
      </c>
      <c r="Y195" s="236">
        <f t="shared" si="29"/>
        <v>0</v>
      </c>
    </row>
    <row r="196" spans="2:25" ht="22.5">
      <c r="B196" s="195" t="s">
        <v>40</v>
      </c>
      <c r="C196" s="199" t="s">
        <v>524</v>
      </c>
      <c r="D196" s="152"/>
      <c r="E196" s="152"/>
      <c r="F196" s="236">
        <f t="shared" si="32"/>
        <v>493.1</v>
      </c>
      <c r="G196" s="236"/>
      <c r="H196" s="236">
        <f>H197</f>
        <v>493.1</v>
      </c>
      <c r="I196" s="255"/>
      <c r="J196" s="236"/>
      <c r="K196" s="236">
        <f t="shared" si="23"/>
        <v>0</v>
      </c>
      <c r="L196" s="236"/>
      <c r="M196" s="236">
        <f>M197</f>
        <v>0</v>
      </c>
      <c r="N196" s="236"/>
      <c r="O196" s="236"/>
      <c r="P196" s="236">
        <f t="shared" si="24"/>
        <v>0</v>
      </c>
      <c r="Q196" s="236"/>
      <c r="R196" s="236">
        <f t="shared" si="31"/>
        <v>0</v>
      </c>
      <c r="S196" s="236"/>
      <c r="T196" s="236"/>
      <c r="U196" s="236">
        <f t="shared" si="25"/>
        <v>493.1</v>
      </c>
      <c r="V196" s="236">
        <f t="shared" si="26"/>
        <v>0</v>
      </c>
      <c r="W196" s="236">
        <f t="shared" si="27"/>
        <v>493.1</v>
      </c>
      <c r="X196" s="236">
        <f t="shared" si="28"/>
        <v>0</v>
      </c>
      <c r="Y196" s="236">
        <f t="shared" si="29"/>
        <v>0</v>
      </c>
    </row>
    <row r="197" spans="2:25" ht="22.5">
      <c r="B197" s="195" t="s">
        <v>39</v>
      </c>
      <c r="C197" s="199" t="s">
        <v>536</v>
      </c>
      <c r="D197" s="152"/>
      <c r="E197" s="152"/>
      <c r="F197" s="236">
        <f t="shared" si="32"/>
        <v>493.1</v>
      </c>
      <c r="G197" s="236"/>
      <c r="H197" s="236">
        <f>H198</f>
        <v>493.1</v>
      </c>
      <c r="I197" s="255"/>
      <c r="J197" s="236"/>
      <c r="K197" s="236">
        <f t="shared" si="23"/>
        <v>0</v>
      </c>
      <c r="L197" s="236"/>
      <c r="M197" s="236">
        <f>M198</f>
        <v>0</v>
      </c>
      <c r="N197" s="236"/>
      <c r="O197" s="236"/>
      <c r="P197" s="236">
        <f t="shared" si="24"/>
        <v>0</v>
      </c>
      <c r="Q197" s="236"/>
      <c r="R197" s="236">
        <f t="shared" si="31"/>
        <v>0</v>
      </c>
      <c r="S197" s="236"/>
      <c r="T197" s="236"/>
      <c r="U197" s="236">
        <f t="shared" si="25"/>
        <v>493.1</v>
      </c>
      <c r="V197" s="236">
        <f t="shared" si="26"/>
        <v>0</v>
      </c>
      <c r="W197" s="236">
        <f t="shared" si="27"/>
        <v>493.1</v>
      </c>
      <c r="X197" s="236">
        <f t="shared" si="28"/>
        <v>0</v>
      </c>
      <c r="Y197" s="236">
        <f t="shared" si="29"/>
        <v>0</v>
      </c>
    </row>
    <row r="198" spans="2:25" ht="11.25">
      <c r="B198" s="195" t="s">
        <v>233</v>
      </c>
      <c r="C198" s="199" t="s">
        <v>536</v>
      </c>
      <c r="D198" s="152" t="s">
        <v>234</v>
      </c>
      <c r="E198" s="152"/>
      <c r="F198" s="236">
        <f t="shared" si="32"/>
        <v>493.1</v>
      </c>
      <c r="G198" s="236"/>
      <c r="H198" s="236">
        <f>H199</f>
        <v>493.1</v>
      </c>
      <c r="I198" s="255"/>
      <c r="J198" s="236"/>
      <c r="K198" s="236">
        <f t="shared" si="23"/>
        <v>0</v>
      </c>
      <c r="L198" s="236"/>
      <c r="M198" s="236">
        <f>M199</f>
        <v>0</v>
      </c>
      <c r="N198" s="236"/>
      <c r="O198" s="236"/>
      <c r="P198" s="236">
        <f t="shared" si="24"/>
        <v>0</v>
      </c>
      <c r="Q198" s="236"/>
      <c r="R198" s="236">
        <f t="shared" si="31"/>
        <v>0</v>
      </c>
      <c r="S198" s="236"/>
      <c r="T198" s="236"/>
      <c r="U198" s="236">
        <f t="shared" si="25"/>
        <v>493.1</v>
      </c>
      <c r="V198" s="236">
        <f t="shared" si="26"/>
        <v>0</v>
      </c>
      <c r="W198" s="236">
        <f t="shared" si="27"/>
        <v>493.1</v>
      </c>
      <c r="X198" s="236">
        <f t="shared" si="28"/>
        <v>0</v>
      </c>
      <c r="Y198" s="236">
        <f t="shared" si="29"/>
        <v>0</v>
      </c>
    </row>
    <row r="199" spans="2:25" ht="11.25">
      <c r="B199" s="195" t="s">
        <v>464</v>
      </c>
      <c r="C199" s="199" t="s">
        <v>536</v>
      </c>
      <c r="D199" s="152" t="s">
        <v>234</v>
      </c>
      <c r="E199" s="152" t="s">
        <v>77</v>
      </c>
      <c r="F199" s="236">
        <f t="shared" si="32"/>
        <v>493.1</v>
      </c>
      <c r="G199" s="236"/>
      <c r="H199" s="236">
        <v>493.1</v>
      </c>
      <c r="I199" s="255"/>
      <c r="J199" s="236"/>
      <c r="K199" s="236">
        <f t="shared" si="23"/>
        <v>0</v>
      </c>
      <c r="L199" s="236"/>
      <c r="M199" s="236">
        <v>0</v>
      </c>
      <c r="N199" s="236"/>
      <c r="O199" s="236"/>
      <c r="P199" s="236">
        <f t="shared" si="24"/>
        <v>0</v>
      </c>
      <c r="Q199" s="236"/>
      <c r="R199" s="236">
        <f t="shared" si="31"/>
        <v>0</v>
      </c>
      <c r="S199" s="236"/>
      <c r="T199" s="236"/>
      <c r="U199" s="236">
        <f t="shared" si="25"/>
        <v>493.1</v>
      </c>
      <c r="V199" s="236">
        <f t="shared" si="26"/>
        <v>0</v>
      </c>
      <c r="W199" s="236">
        <f t="shared" si="27"/>
        <v>493.1</v>
      </c>
      <c r="X199" s="236">
        <f t="shared" si="28"/>
        <v>0</v>
      </c>
      <c r="Y199" s="236">
        <f t="shared" si="29"/>
        <v>0</v>
      </c>
    </row>
    <row r="200" spans="2:25" s="192" customFormat="1" ht="22.5">
      <c r="B200" s="214" t="s">
        <v>539</v>
      </c>
      <c r="C200" s="216" t="s">
        <v>540</v>
      </c>
      <c r="D200" s="190"/>
      <c r="E200" s="190"/>
      <c r="F200" s="235">
        <f t="shared" si="32"/>
        <v>7</v>
      </c>
      <c r="G200" s="235"/>
      <c r="H200" s="235">
        <f>H201+H205</f>
        <v>7</v>
      </c>
      <c r="I200" s="254"/>
      <c r="J200" s="235"/>
      <c r="K200" s="235">
        <f t="shared" si="23"/>
        <v>0</v>
      </c>
      <c r="L200" s="235"/>
      <c r="M200" s="235">
        <f>M201+M205</f>
        <v>0</v>
      </c>
      <c r="N200" s="235"/>
      <c r="O200" s="235"/>
      <c r="P200" s="235">
        <f t="shared" si="24"/>
        <v>0</v>
      </c>
      <c r="Q200" s="235"/>
      <c r="R200" s="235">
        <f t="shared" si="31"/>
        <v>0</v>
      </c>
      <c r="S200" s="235"/>
      <c r="T200" s="235"/>
      <c r="U200" s="235">
        <f t="shared" si="25"/>
        <v>7</v>
      </c>
      <c r="V200" s="235">
        <f t="shared" si="26"/>
        <v>0</v>
      </c>
      <c r="W200" s="235">
        <f t="shared" si="27"/>
        <v>7</v>
      </c>
      <c r="X200" s="235">
        <f t="shared" si="28"/>
        <v>0</v>
      </c>
      <c r="Y200" s="235">
        <f t="shared" si="29"/>
        <v>0</v>
      </c>
    </row>
    <row r="201" spans="2:25" ht="22.5">
      <c r="B201" s="195" t="s">
        <v>541</v>
      </c>
      <c r="C201" s="210" t="s">
        <v>542</v>
      </c>
      <c r="D201" s="152"/>
      <c r="E201" s="152"/>
      <c r="F201" s="236">
        <f t="shared" si="32"/>
        <v>1</v>
      </c>
      <c r="G201" s="236"/>
      <c r="H201" s="236">
        <f>H202</f>
        <v>1</v>
      </c>
      <c r="I201" s="255"/>
      <c r="J201" s="236"/>
      <c r="K201" s="236">
        <f t="shared" si="23"/>
        <v>0</v>
      </c>
      <c r="L201" s="236"/>
      <c r="M201" s="236">
        <f>M202</f>
        <v>0</v>
      </c>
      <c r="N201" s="236"/>
      <c r="O201" s="236"/>
      <c r="P201" s="236">
        <f t="shared" si="24"/>
        <v>0</v>
      </c>
      <c r="Q201" s="236"/>
      <c r="R201" s="236">
        <f t="shared" si="31"/>
        <v>0</v>
      </c>
      <c r="S201" s="236"/>
      <c r="T201" s="236"/>
      <c r="U201" s="236">
        <f t="shared" si="25"/>
        <v>1</v>
      </c>
      <c r="V201" s="236">
        <f t="shared" si="26"/>
        <v>0</v>
      </c>
      <c r="W201" s="236">
        <f t="shared" si="27"/>
        <v>1</v>
      </c>
      <c r="X201" s="236">
        <f t="shared" si="28"/>
        <v>0</v>
      </c>
      <c r="Y201" s="236">
        <f t="shared" si="29"/>
        <v>0</v>
      </c>
    </row>
    <row r="202" spans="2:25" ht="22.5">
      <c r="B202" s="195" t="s">
        <v>543</v>
      </c>
      <c r="C202" s="210" t="s">
        <v>544</v>
      </c>
      <c r="D202" s="152"/>
      <c r="E202" s="152"/>
      <c r="F202" s="236">
        <f t="shared" si="32"/>
        <v>1</v>
      </c>
      <c r="G202" s="236"/>
      <c r="H202" s="236">
        <f>H203</f>
        <v>1</v>
      </c>
      <c r="I202" s="255"/>
      <c r="J202" s="236"/>
      <c r="K202" s="236">
        <f t="shared" si="23"/>
        <v>0</v>
      </c>
      <c r="L202" s="236"/>
      <c r="M202" s="236">
        <f>M203</f>
        <v>0</v>
      </c>
      <c r="N202" s="236"/>
      <c r="O202" s="236"/>
      <c r="P202" s="236">
        <f t="shared" si="24"/>
        <v>0</v>
      </c>
      <c r="Q202" s="236"/>
      <c r="R202" s="236">
        <f t="shared" si="31"/>
        <v>0</v>
      </c>
      <c r="S202" s="236"/>
      <c r="T202" s="236"/>
      <c r="U202" s="236">
        <f t="shared" si="25"/>
        <v>1</v>
      </c>
      <c r="V202" s="236">
        <f t="shared" si="26"/>
        <v>0</v>
      </c>
      <c r="W202" s="236">
        <f t="shared" si="27"/>
        <v>1</v>
      </c>
      <c r="X202" s="236">
        <f t="shared" si="28"/>
        <v>0</v>
      </c>
      <c r="Y202" s="236">
        <f t="shared" si="29"/>
        <v>0</v>
      </c>
    </row>
    <row r="203" spans="2:25" ht="11.25">
      <c r="B203" s="194" t="s">
        <v>113</v>
      </c>
      <c r="C203" s="210" t="s">
        <v>544</v>
      </c>
      <c r="D203" s="152" t="s">
        <v>114</v>
      </c>
      <c r="E203" s="152"/>
      <c r="F203" s="236">
        <f t="shared" si="32"/>
        <v>1</v>
      </c>
      <c r="G203" s="236"/>
      <c r="H203" s="236">
        <f>H204</f>
        <v>1</v>
      </c>
      <c r="I203" s="255"/>
      <c r="J203" s="236"/>
      <c r="K203" s="236">
        <f t="shared" si="23"/>
        <v>0</v>
      </c>
      <c r="L203" s="236"/>
      <c r="M203" s="236">
        <f>M204</f>
        <v>0</v>
      </c>
      <c r="N203" s="236"/>
      <c r="O203" s="236"/>
      <c r="P203" s="236">
        <f t="shared" si="24"/>
        <v>0</v>
      </c>
      <c r="Q203" s="236"/>
      <c r="R203" s="236">
        <f t="shared" si="31"/>
        <v>0</v>
      </c>
      <c r="S203" s="236"/>
      <c r="T203" s="236"/>
      <c r="U203" s="236">
        <f t="shared" si="25"/>
        <v>1</v>
      </c>
      <c r="V203" s="236">
        <f t="shared" si="26"/>
        <v>0</v>
      </c>
      <c r="W203" s="236">
        <f t="shared" si="27"/>
        <v>1</v>
      </c>
      <c r="X203" s="236">
        <f t="shared" si="28"/>
        <v>0</v>
      </c>
      <c r="Y203" s="236">
        <f t="shared" si="29"/>
        <v>0</v>
      </c>
    </row>
    <row r="204" spans="2:25" ht="11.25">
      <c r="B204" s="195" t="s">
        <v>123</v>
      </c>
      <c r="C204" s="210" t="s">
        <v>544</v>
      </c>
      <c r="D204" s="152" t="s">
        <v>114</v>
      </c>
      <c r="E204" s="152" t="s">
        <v>78</v>
      </c>
      <c r="F204" s="236">
        <f t="shared" si="32"/>
        <v>1</v>
      </c>
      <c r="G204" s="236"/>
      <c r="H204" s="236">
        <v>1</v>
      </c>
      <c r="I204" s="255"/>
      <c r="J204" s="236"/>
      <c r="K204" s="236">
        <f aca="true" t="shared" si="33" ref="K204:K267">L204+M204+N204+O204</f>
        <v>0</v>
      </c>
      <c r="L204" s="236"/>
      <c r="M204" s="236">
        <v>0</v>
      </c>
      <c r="N204" s="236"/>
      <c r="O204" s="236"/>
      <c r="P204" s="236">
        <f aca="true" t="shared" si="34" ref="P204:P267">K204/F204*100</f>
        <v>0</v>
      </c>
      <c r="Q204" s="236"/>
      <c r="R204" s="236">
        <f t="shared" si="31"/>
        <v>0</v>
      </c>
      <c r="S204" s="236"/>
      <c r="T204" s="236"/>
      <c r="U204" s="236">
        <f aca="true" t="shared" si="35" ref="U204:U267">F204-K204</f>
        <v>1</v>
      </c>
      <c r="V204" s="236">
        <f aca="true" t="shared" si="36" ref="V204:V267">G204-L204</f>
        <v>0</v>
      </c>
      <c r="W204" s="236">
        <f aca="true" t="shared" si="37" ref="W204:W267">H204-M204</f>
        <v>1</v>
      </c>
      <c r="X204" s="236">
        <f aca="true" t="shared" si="38" ref="X204:X267">I204-N204</f>
        <v>0</v>
      </c>
      <c r="Y204" s="236">
        <f aca="true" t="shared" si="39" ref="Y204:Y267">J204-O204</f>
        <v>0</v>
      </c>
    </row>
    <row r="205" spans="2:25" ht="22.5">
      <c r="B205" s="195" t="s">
        <v>545</v>
      </c>
      <c r="C205" s="210" t="s">
        <v>546</v>
      </c>
      <c r="D205" s="152"/>
      <c r="E205" s="152"/>
      <c r="F205" s="236">
        <f t="shared" si="32"/>
        <v>6</v>
      </c>
      <c r="G205" s="236"/>
      <c r="H205" s="236">
        <f>H206</f>
        <v>6</v>
      </c>
      <c r="I205" s="255"/>
      <c r="J205" s="236"/>
      <c r="K205" s="236">
        <f t="shared" si="33"/>
        <v>0</v>
      </c>
      <c r="L205" s="236"/>
      <c r="M205" s="236">
        <f>M206</f>
        <v>0</v>
      </c>
      <c r="N205" s="236"/>
      <c r="O205" s="236"/>
      <c r="P205" s="236">
        <f t="shared" si="34"/>
        <v>0</v>
      </c>
      <c r="Q205" s="236"/>
      <c r="R205" s="236">
        <f t="shared" si="31"/>
        <v>0</v>
      </c>
      <c r="S205" s="236"/>
      <c r="T205" s="236"/>
      <c r="U205" s="236">
        <f t="shared" si="35"/>
        <v>6</v>
      </c>
      <c r="V205" s="236">
        <f t="shared" si="36"/>
        <v>0</v>
      </c>
      <c r="W205" s="236">
        <f t="shared" si="37"/>
        <v>6</v>
      </c>
      <c r="X205" s="236">
        <f t="shared" si="38"/>
        <v>0</v>
      </c>
      <c r="Y205" s="236">
        <f t="shared" si="39"/>
        <v>0</v>
      </c>
    </row>
    <row r="206" spans="2:25" ht="22.5">
      <c r="B206" s="195" t="s">
        <v>281</v>
      </c>
      <c r="C206" s="210" t="s">
        <v>282</v>
      </c>
      <c r="D206" s="152"/>
      <c r="E206" s="152"/>
      <c r="F206" s="236">
        <f t="shared" si="32"/>
        <v>6</v>
      </c>
      <c r="G206" s="236"/>
      <c r="H206" s="236">
        <f>H207</f>
        <v>6</v>
      </c>
      <c r="I206" s="255"/>
      <c r="J206" s="236"/>
      <c r="K206" s="236">
        <f t="shared" si="33"/>
        <v>0</v>
      </c>
      <c r="L206" s="236"/>
      <c r="M206" s="236">
        <f>M207</f>
        <v>0</v>
      </c>
      <c r="N206" s="236"/>
      <c r="O206" s="236"/>
      <c r="P206" s="236">
        <f t="shared" si="34"/>
        <v>0</v>
      </c>
      <c r="Q206" s="236"/>
      <c r="R206" s="236">
        <f t="shared" si="31"/>
        <v>0</v>
      </c>
      <c r="S206" s="236"/>
      <c r="T206" s="236"/>
      <c r="U206" s="236">
        <f t="shared" si="35"/>
        <v>6</v>
      </c>
      <c r="V206" s="236">
        <f t="shared" si="36"/>
        <v>0</v>
      </c>
      <c r="W206" s="236">
        <f t="shared" si="37"/>
        <v>6</v>
      </c>
      <c r="X206" s="236">
        <f t="shared" si="38"/>
        <v>0</v>
      </c>
      <c r="Y206" s="236">
        <f t="shared" si="39"/>
        <v>0</v>
      </c>
    </row>
    <row r="207" spans="2:25" ht="11.25">
      <c r="B207" s="194" t="s">
        <v>113</v>
      </c>
      <c r="C207" s="210" t="s">
        <v>282</v>
      </c>
      <c r="D207" s="152" t="s">
        <v>114</v>
      </c>
      <c r="E207" s="152"/>
      <c r="F207" s="236">
        <f t="shared" si="32"/>
        <v>6</v>
      </c>
      <c r="G207" s="236"/>
      <c r="H207" s="236">
        <f>H208</f>
        <v>6</v>
      </c>
      <c r="I207" s="255"/>
      <c r="J207" s="236"/>
      <c r="K207" s="236">
        <f t="shared" si="33"/>
        <v>0</v>
      </c>
      <c r="L207" s="236"/>
      <c r="M207" s="236">
        <f>M208</f>
        <v>0</v>
      </c>
      <c r="N207" s="236"/>
      <c r="O207" s="236"/>
      <c r="P207" s="236">
        <f t="shared" si="34"/>
        <v>0</v>
      </c>
      <c r="Q207" s="236"/>
      <c r="R207" s="236">
        <f t="shared" si="31"/>
        <v>0</v>
      </c>
      <c r="S207" s="236"/>
      <c r="T207" s="236"/>
      <c r="U207" s="236">
        <f t="shared" si="35"/>
        <v>6</v>
      </c>
      <c r="V207" s="236">
        <f t="shared" si="36"/>
        <v>0</v>
      </c>
      <c r="W207" s="236">
        <f t="shared" si="37"/>
        <v>6</v>
      </c>
      <c r="X207" s="236">
        <f t="shared" si="38"/>
        <v>0</v>
      </c>
      <c r="Y207" s="236">
        <f t="shared" si="39"/>
        <v>0</v>
      </c>
    </row>
    <row r="208" spans="2:25" ht="11.25">
      <c r="B208" s="195" t="s">
        <v>123</v>
      </c>
      <c r="C208" s="210" t="s">
        <v>282</v>
      </c>
      <c r="D208" s="152" t="s">
        <v>114</v>
      </c>
      <c r="E208" s="152" t="s">
        <v>78</v>
      </c>
      <c r="F208" s="236">
        <f t="shared" si="32"/>
        <v>6</v>
      </c>
      <c r="G208" s="236"/>
      <c r="H208" s="236">
        <v>6</v>
      </c>
      <c r="I208" s="255"/>
      <c r="J208" s="236"/>
      <c r="K208" s="236">
        <f t="shared" si="33"/>
        <v>0</v>
      </c>
      <c r="L208" s="236"/>
      <c r="M208" s="236">
        <v>0</v>
      </c>
      <c r="N208" s="236"/>
      <c r="O208" s="236"/>
      <c r="P208" s="236">
        <f t="shared" si="34"/>
        <v>0</v>
      </c>
      <c r="Q208" s="236"/>
      <c r="R208" s="236">
        <f t="shared" si="31"/>
        <v>0</v>
      </c>
      <c r="S208" s="236"/>
      <c r="T208" s="236"/>
      <c r="U208" s="236">
        <f t="shared" si="35"/>
        <v>6</v>
      </c>
      <c r="V208" s="236">
        <f t="shared" si="36"/>
        <v>0</v>
      </c>
      <c r="W208" s="236">
        <f t="shared" si="37"/>
        <v>6</v>
      </c>
      <c r="X208" s="236">
        <f t="shared" si="38"/>
        <v>0</v>
      </c>
      <c r="Y208" s="236">
        <f t="shared" si="39"/>
        <v>0</v>
      </c>
    </row>
    <row r="209" spans="2:25" s="192" customFormat="1" ht="22.5">
      <c r="B209" s="214" t="s">
        <v>414</v>
      </c>
      <c r="C209" s="216" t="s">
        <v>283</v>
      </c>
      <c r="D209" s="190"/>
      <c r="E209" s="190"/>
      <c r="F209" s="235">
        <f t="shared" si="32"/>
        <v>6</v>
      </c>
      <c r="G209" s="235"/>
      <c r="H209" s="235">
        <f>H210</f>
        <v>6</v>
      </c>
      <c r="I209" s="254"/>
      <c r="J209" s="235"/>
      <c r="K209" s="235">
        <f t="shared" si="33"/>
        <v>0</v>
      </c>
      <c r="L209" s="235"/>
      <c r="M209" s="235">
        <f>M210</f>
        <v>0</v>
      </c>
      <c r="N209" s="235"/>
      <c r="O209" s="235"/>
      <c r="P209" s="235">
        <f t="shared" si="34"/>
        <v>0</v>
      </c>
      <c r="Q209" s="235"/>
      <c r="R209" s="235">
        <f t="shared" si="31"/>
        <v>0</v>
      </c>
      <c r="S209" s="235"/>
      <c r="T209" s="235"/>
      <c r="U209" s="235">
        <f t="shared" si="35"/>
        <v>6</v>
      </c>
      <c r="V209" s="235">
        <f t="shared" si="36"/>
        <v>0</v>
      </c>
      <c r="W209" s="235">
        <f t="shared" si="37"/>
        <v>6</v>
      </c>
      <c r="X209" s="235">
        <f t="shared" si="38"/>
        <v>0</v>
      </c>
      <c r="Y209" s="235">
        <f t="shared" si="39"/>
        <v>0</v>
      </c>
    </row>
    <row r="210" spans="2:25" ht="22.5">
      <c r="B210" s="195" t="s">
        <v>2</v>
      </c>
      <c r="C210" s="210" t="s">
        <v>3</v>
      </c>
      <c r="D210" s="152"/>
      <c r="E210" s="152"/>
      <c r="F210" s="236">
        <f t="shared" si="32"/>
        <v>6</v>
      </c>
      <c r="G210" s="236"/>
      <c r="H210" s="236">
        <f>H211</f>
        <v>6</v>
      </c>
      <c r="I210" s="255"/>
      <c r="J210" s="236"/>
      <c r="K210" s="236">
        <f t="shared" si="33"/>
        <v>0</v>
      </c>
      <c r="L210" s="236"/>
      <c r="M210" s="236">
        <f>M211</f>
        <v>0</v>
      </c>
      <c r="N210" s="236"/>
      <c r="O210" s="236"/>
      <c r="P210" s="236">
        <f t="shared" si="34"/>
        <v>0</v>
      </c>
      <c r="Q210" s="236"/>
      <c r="R210" s="236">
        <f t="shared" si="31"/>
        <v>0</v>
      </c>
      <c r="S210" s="236"/>
      <c r="T210" s="236"/>
      <c r="U210" s="236">
        <f t="shared" si="35"/>
        <v>6</v>
      </c>
      <c r="V210" s="236">
        <f t="shared" si="36"/>
        <v>0</v>
      </c>
      <c r="W210" s="236">
        <f t="shared" si="37"/>
        <v>6</v>
      </c>
      <c r="X210" s="236">
        <f t="shared" si="38"/>
        <v>0</v>
      </c>
      <c r="Y210" s="236">
        <f t="shared" si="39"/>
        <v>0</v>
      </c>
    </row>
    <row r="211" spans="2:25" ht="22.5">
      <c r="B211" s="195" t="s">
        <v>28</v>
      </c>
      <c r="C211" s="217" t="s">
        <v>29</v>
      </c>
      <c r="D211" s="152"/>
      <c r="E211" s="152"/>
      <c r="F211" s="236">
        <f t="shared" si="32"/>
        <v>6</v>
      </c>
      <c r="G211" s="236"/>
      <c r="H211" s="236">
        <f>H212</f>
        <v>6</v>
      </c>
      <c r="I211" s="255"/>
      <c r="J211" s="236"/>
      <c r="K211" s="236">
        <f t="shared" si="33"/>
        <v>0</v>
      </c>
      <c r="L211" s="236"/>
      <c r="M211" s="236">
        <f>M212</f>
        <v>0</v>
      </c>
      <c r="N211" s="236"/>
      <c r="O211" s="236"/>
      <c r="P211" s="236">
        <f t="shared" si="34"/>
        <v>0</v>
      </c>
      <c r="Q211" s="236"/>
      <c r="R211" s="236">
        <f t="shared" si="31"/>
        <v>0</v>
      </c>
      <c r="S211" s="236"/>
      <c r="T211" s="236"/>
      <c r="U211" s="236">
        <f t="shared" si="35"/>
        <v>6</v>
      </c>
      <c r="V211" s="236">
        <f t="shared" si="36"/>
        <v>0</v>
      </c>
      <c r="W211" s="236">
        <f t="shared" si="37"/>
        <v>6</v>
      </c>
      <c r="X211" s="236">
        <f t="shared" si="38"/>
        <v>0</v>
      </c>
      <c r="Y211" s="236">
        <f t="shared" si="39"/>
        <v>0</v>
      </c>
    </row>
    <row r="212" spans="2:25" ht="11.25">
      <c r="B212" s="194" t="s">
        <v>113</v>
      </c>
      <c r="C212" s="217" t="s">
        <v>29</v>
      </c>
      <c r="D212" s="152" t="s">
        <v>114</v>
      </c>
      <c r="E212" s="152"/>
      <c r="F212" s="236">
        <f t="shared" si="32"/>
        <v>6</v>
      </c>
      <c r="G212" s="236"/>
      <c r="H212" s="236">
        <f>H213</f>
        <v>6</v>
      </c>
      <c r="I212" s="255"/>
      <c r="J212" s="236"/>
      <c r="K212" s="236">
        <f t="shared" si="33"/>
        <v>0</v>
      </c>
      <c r="L212" s="236"/>
      <c r="M212" s="236">
        <f>M213</f>
        <v>0</v>
      </c>
      <c r="N212" s="236"/>
      <c r="O212" s="236"/>
      <c r="P212" s="236">
        <f t="shared" si="34"/>
        <v>0</v>
      </c>
      <c r="Q212" s="236"/>
      <c r="R212" s="236">
        <f t="shared" si="31"/>
        <v>0</v>
      </c>
      <c r="S212" s="236"/>
      <c r="T212" s="236"/>
      <c r="U212" s="236">
        <f t="shared" si="35"/>
        <v>6</v>
      </c>
      <c r="V212" s="236">
        <f t="shared" si="36"/>
        <v>0</v>
      </c>
      <c r="W212" s="236">
        <f t="shared" si="37"/>
        <v>6</v>
      </c>
      <c r="X212" s="236">
        <f t="shared" si="38"/>
        <v>0</v>
      </c>
      <c r="Y212" s="236">
        <f t="shared" si="39"/>
        <v>0</v>
      </c>
    </row>
    <row r="213" spans="2:25" ht="11.25">
      <c r="B213" s="195" t="s">
        <v>123</v>
      </c>
      <c r="C213" s="217" t="s">
        <v>29</v>
      </c>
      <c r="D213" s="152" t="s">
        <v>114</v>
      </c>
      <c r="E213" s="152" t="s">
        <v>78</v>
      </c>
      <c r="F213" s="236">
        <f t="shared" si="32"/>
        <v>6</v>
      </c>
      <c r="G213" s="236"/>
      <c r="H213" s="236">
        <v>6</v>
      </c>
      <c r="I213" s="255"/>
      <c r="J213" s="236"/>
      <c r="K213" s="236">
        <f t="shared" si="33"/>
        <v>0</v>
      </c>
      <c r="L213" s="236"/>
      <c r="M213" s="236">
        <v>0</v>
      </c>
      <c r="N213" s="236"/>
      <c r="O213" s="236"/>
      <c r="P213" s="236">
        <f t="shared" si="34"/>
        <v>0</v>
      </c>
      <c r="Q213" s="236"/>
      <c r="R213" s="236">
        <f t="shared" si="31"/>
        <v>0</v>
      </c>
      <c r="S213" s="236"/>
      <c r="T213" s="236"/>
      <c r="U213" s="236">
        <f t="shared" si="35"/>
        <v>6</v>
      </c>
      <c r="V213" s="236">
        <f t="shared" si="36"/>
        <v>0</v>
      </c>
      <c r="W213" s="236">
        <f t="shared" si="37"/>
        <v>6</v>
      </c>
      <c r="X213" s="236">
        <f t="shared" si="38"/>
        <v>0</v>
      </c>
      <c r="Y213" s="236">
        <f t="shared" si="39"/>
        <v>0</v>
      </c>
    </row>
    <row r="214" spans="2:25" s="192" customFormat="1" ht="11.25">
      <c r="B214" s="214" t="s">
        <v>41</v>
      </c>
      <c r="C214" s="216" t="s">
        <v>415</v>
      </c>
      <c r="D214" s="190"/>
      <c r="E214" s="190"/>
      <c r="F214" s="235">
        <f t="shared" si="32"/>
        <v>311</v>
      </c>
      <c r="G214" s="235"/>
      <c r="H214" s="235">
        <f>H215</f>
        <v>311</v>
      </c>
      <c r="I214" s="254"/>
      <c r="J214" s="235"/>
      <c r="K214" s="235">
        <f t="shared" si="33"/>
        <v>0</v>
      </c>
      <c r="L214" s="235"/>
      <c r="M214" s="235">
        <f>M215</f>
        <v>0</v>
      </c>
      <c r="N214" s="235"/>
      <c r="O214" s="235"/>
      <c r="P214" s="235">
        <f t="shared" si="34"/>
        <v>0</v>
      </c>
      <c r="Q214" s="235"/>
      <c r="R214" s="235">
        <f t="shared" si="31"/>
        <v>0</v>
      </c>
      <c r="S214" s="235"/>
      <c r="T214" s="235"/>
      <c r="U214" s="235">
        <f t="shared" si="35"/>
        <v>311</v>
      </c>
      <c r="V214" s="235">
        <f t="shared" si="36"/>
        <v>0</v>
      </c>
      <c r="W214" s="235">
        <f t="shared" si="37"/>
        <v>311</v>
      </c>
      <c r="X214" s="235">
        <f t="shared" si="38"/>
        <v>0</v>
      </c>
      <c r="Y214" s="235">
        <f t="shared" si="39"/>
        <v>0</v>
      </c>
    </row>
    <row r="215" spans="2:25" ht="11.25">
      <c r="B215" s="195" t="s">
        <v>42</v>
      </c>
      <c r="C215" s="210" t="s">
        <v>416</v>
      </c>
      <c r="D215" s="152"/>
      <c r="E215" s="152"/>
      <c r="F215" s="236">
        <f t="shared" si="32"/>
        <v>311</v>
      </c>
      <c r="G215" s="236"/>
      <c r="H215" s="236">
        <f>H216</f>
        <v>311</v>
      </c>
      <c r="I215" s="255"/>
      <c r="J215" s="236"/>
      <c r="K215" s="236">
        <f t="shared" si="33"/>
        <v>0</v>
      </c>
      <c r="L215" s="236"/>
      <c r="M215" s="236">
        <f>M216</f>
        <v>0</v>
      </c>
      <c r="N215" s="236"/>
      <c r="O215" s="236"/>
      <c r="P215" s="236">
        <f t="shared" si="34"/>
        <v>0</v>
      </c>
      <c r="Q215" s="236"/>
      <c r="R215" s="236">
        <f t="shared" si="31"/>
        <v>0</v>
      </c>
      <c r="S215" s="236"/>
      <c r="T215" s="236"/>
      <c r="U215" s="236">
        <f t="shared" si="35"/>
        <v>311</v>
      </c>
      <c r="V215" s="236">
        <f t="shared" si="36"/>
        <v>0</v>
      </c>
      <c r="W215" s="236">
        <f t="shared" si="37"/>
        <v>311</v>
      </c>
      <c r="X215" s="236">
        <f t="shared" si="38"/>
        <v>0</v>
      </c>
      <c r="Y215" s="236">
        <f t="shared" si="39"/>
        <v>0</v>
      </c>
    </row>
    <row r="216" spans="2:25" ht="11.25">
      <c r="B216" s="195" t="s">
        <v>538</v>
      </c>
      <c r="C216" s="210" t="s">
        <v>416</v>
      </c>
      <c r="D216" s="152" t="s">
        <v>358</v>
      </c>
      <c r="E216" s="152"/>
      <c r="F216" s="236">
        <f t="shared" si="32"/>
        <v>311</v>
      </c>
      <c r="G216" s="236"/>
      <c r="H216" s="236">
        <f>H217</f>
        <v>311</v>
      </c>
      <c r="I216" s="255"/>
      <c r="J216" s="236"/>
      <c r="K216" s="236">
        <f t="shared" si="33"/>
        <v>0</v>
      </c>
      <c r="L216" s="236"/>
      <c r="M216" s="236">
        <f>M217</f>
        <v>0</v>
      </c>
      <c r="N216" s="236"/>
      <c r="O216" s="236"/>
      <c r="P216" s="236">
        <f t="shared" si="34"/>
        <v>0</v>
      </c>
      <c r="Q216" s="236"/>
      <c r="R216" s="236">
        <f t="shared" si="31"/>
        <v>0</v>
      </c>
      <c r="S216" s="236"/>
      <c r="T216" s="236"/>
      <c r="U216" s="236">
        <f t="shared" si="35"/>
        <v>311</v>
      </c>
      <c r="V216" s="236">
        <f t="shared" si="36"/>
        <v>0</v>
      </c>
      <c r="W216" s="236">
        <f t="shared" si="37"/>
        <v>311</v>
      </c>
      <c r="X216" s="236">
        <f t="shared" si="38"/>
        <v>0</v>
      </c>
      <c r="Y216" s="236">
        <f t="shared" si="39"/>
        <v>0</v>
      </c>
    </row>
    <row r="217" spans="2:25" ht="11.25">
      <c r="B217" s="195" t="s">
        <v>470</v>
      </c>
      <c r="C217" s="210" t="s">
        <v>416</v>
      </c>
      <c r="D217" s="152" t="s">
        <v>358</v>
      </c>
      <c r="E217" s="152" t="s">
        <v>84</v>
      </c>
      <c r="F217" s="236">
        <f t="shared" si="32"/>
        <v>311</v>
      </c>
      <c r="G217" s="236"/>
      <c r="H217" s="236">
        <v>311</v>
      </c>
      <c r="I217" s="255"/>
      <c r="J217" s="236"/>
      <c r="K217" s="236">
        <f t="shared" si="33"/>
        <v>0</v>
      </c>
      <c r="L217" s="236"/>
      <c r="M217" s="236">
        <v>0</v>
      </c>
      <c r="N217" s="236"/>
      <c r="O217" s="236"/>
      <c r="P217" s="236">
        <f t="shared" si="34"/>
        <v>0</v>
      </c>
      <c r="Q217" s="236"/>
      <c r="R217" s="236">
        <f t="shared" si="31"/>
        <v>0</v>
      </c>
      <c r="S217" s="236"/>
      <c r="T217" s="236"/>
      <c r="U217" s="236">
        <f t="shared" si="35"/>
        <v>311</v>
      </c>
      <c r="V217" s="236">
        <f t="shared" si="36"/>
        <v>0</v>
      </c>
      <c r="W217" s="236">
        <f t="shared" si="37"/>
        <v>311</v>
      </c>
      <c r="X217" s="236">
        <f t="shared" si="38"/>
        <v>0</v>
      </c>
      <c r="Y217" s="236">
        <f t="shared" si="39"/>
        <v>0</v>
      </c>
    </row>
    <row r="218" spans="2:25" s="192" customFormat="1" ht="11.25">
      <c r="B218" s="214" t="s">
        <v>43</v>
      </c>
      <c r="C218" s="216" t="s">
        <v>30</v>
      </c>
      <c r="D218" s="218"/>
      <c r="E218" s="190"/>
      <c r="F218" s="235">
        <f t="shared" si="32"/>
        <v>73</v>
      </c>
      <c r="G218" s="235"/>
      <c r="H218" s="235">
        <f>H219</f>
        <v>73</v>
      </c>
      <c r="I218" s="254"/>
      <c r="J218" s="235"/>
      <c r="K218" s="235">
        <f t="shared" si="33"/>
        <v>1.4</v>
      </c>
      <c r="L218" s="235"/>
      <c r="M218" s="235">
        <f>M219</f>
        <v>1.4</v>
      </c>
      <c r="N218" s="235"/>
      <c r="O218" s="235"/>
      <c r="P218" s="235">
        <f t="shared" si="34"/>
        <v>1.9178082191780819</v>
      </c>
      <c r="Q218" s="235"/>
      <c r="R218" s="235">
        <f t="shared" si="31"/>
        <v>1.9178082191780819</v>
      </c>
      <c r="S218" s="235"/>
      <c r="T218" s="235"/>
      <c r="U218" s="235">
        <f t="shared" si="35"/>
        <v>71.6</v>
      </c>
      <c r="V218" s="235">
        <f t="shared" si="36"/>
        <v>0</v>
      </c>
      <c r="W218" s="235">
        <f t="shared" si="37"/>
        <v>71.6</v>
      </c>
      <c r="X218" s="235">
        <f t="shared" si="38"/>
        <v>0</v>
      </c>
      <c r="Y218" s="235">
        <f t="shared" si="39"/>
        <v>0</v>
      </c>
    </row>
    <row r="219" spans="2:25" ht="11.25">
      <c r="B219" s="195" t="s">
        <v>44</v>
      </c>
      <c r="C219" s="210" t="s">
        <v>31</v>
      </c>
      <c r="D219" s="219"/>
      <c r="E219" s="152"/>
      <c r="F219" s="236">
        <f t="shared" si="32"/>
        <v>73</v>
      </c>
      <c r="G219" s="236"/>
      <c r="H219" s="236">
        <f>H220</f>
        <v>73</v>
      </c>
      <c r="I219" s="255"/>
      <c r="J219" s="236"/>
      <c r="K219" s="236">
        <f t="shared" si="33"/>
        <v>1.4</v>
      </c>
      <c r="L219" s="236"/>
      <c r="M219" s="236">
        <f>M220</f>
        <v>1.4</v>
      </c>
      <c r="N219" s="236"/>
      <c r="O219" s="236"/>
      <c r="P219" s="236">
        <f t="shared" si="34"/>
        <v>1.9178082191780819</v>
      </c>
      <c r="Q219" s="236"/>
      <c r="R219" s="236">
        <f aca="true" t="shared" si="40" ref="R219:R282">M219/H219*100</f>
        <v>1.9178082191780819</v>
      </c>
      <c r="S219" s="236"/>
      <c r="T219" s="236"/>
      <c r="U219" s="236">
        <f t="shared" si="35"/>
        <v>71.6</v>
      </c>
      <c r="V219" s="236">
        <f t="shared" si="36"/>
        <v>0</v>
      </c>
      <c r="W219" s="236">
        <f t="shared" si="37"/>
        <v>71.6</v>
      </c>
      <c r="X219" s="236">
        <f t="shared" si="38"/>
        <v>0</v>
      </c>
      <c r="Y219" s="236">
        <f t="shared" si="39"/>
        <v>0</v>
      </c>
    </row>
    <row r="220" spans="2:25" ht="11.25">
      <c r="B220" s="194" t="s">
        <v>113</v>
      </c>
      <c r="C220" s="210" t="s">
        <v>31</v>
      </c>
      <c r="D220" s="152" t="s">
        <v>114</v>
      </c>
      <c r="E220" s="152"/>
      <c r="F220" s="236">
        <f t="shared" si="32"/>
        <v>73</v>
      </c>
      <c r="G220" s="236"/>
      <c r="H220" s="236">
        <f>H221</f>
        <v>73</v>
      </c>
      <c r="I220" s="255"/>
      <c r="J220" s="236"/>
      <c r="K220" s="236">
        <f t="shared" si="33"/>
        <v>1.4</v>
      </c>
      <c r="L220" s="236"/>
      <c r="M220" s="236">
        <f>M221</f>
        <v>1.4</v>
      </c>
      <c r="N220" s="236"/>
      <c r="O220" s="236"/>
      <c r="P220" s="236">
        <f t="shared" si="34"/>
        <v>1.9178082191780819</v>
      </c>
      <c r="Q220" s="236"/>
      <c r="R220" s="236">
        <f t="shared" si="40"/>
        <v>1.9178082191780819</v>
      </c>
      <c r="S220" s="236"/>
      <c r="T220" s="236"/>
      <c r="U220" s="236">
        <f t="shared" si="35"/>
        <v>71.6</v>
      </c>
      <c r="V220" s="236">
        <f t="shared" si="36"/>
        <v>0</v>
      </c>
      <c r="W220" s="236">
        <f t="shared" si="37"/>
        <v>71.6</v>
      </c>
      <c r="X220" s="236">
        <f t="shared" si="38"/>
        <v>0</v>
      </c>
      <c r="Y220" s="236">
        <f t="shared" si="39"/>
        <v>0</v>
      </c>
    </row>
    <row r="221" spans="2:25" ht="11.25">
      <c r="B221" s="195" t="s">
        <v>123</v>
      </c>
      <c r="C221" s="210" t="s">
        <v>31</v>
      </c>
      <c r="D221" s="152" t="s">
        <v>114</v>
      </c>
      <c r="E221" s="152" t="s">
        <v>78</v>
      </c>
      <c r="F221" s="236">
        <f t="shared" si="32"/>
        <v>73</v>
      </c>
      <c r="G221" s="236"/>
      <c r="H221" s="236">
        <v>73</v>
      </c>
      <c r="I221" s="255"/>
      <c r="J221" s="236"/>
      <c r="K221" s="236">
        <f t="shared" si="33"/>
        <v>1.4</v>
      </c>
      <c r="L221" s="236"/>
      <c r="M221" s="236">
        <v>1.4</v>
      </c>
      <c r="N221" s="236"/>
      <c r="O221" s="236"/>
      <c r="P221" s="236">
        <f t="shared" si="34"/>
        <v>1.9178082191780819</v>
      </c>
      <c r="Q221" s="236"/>
      <c r="R221" s="236">
        <f t="shared" si="40"/>
        <v>1.9178082191780819</v>
      </c>
      <c r="S221" s="236"/>
      <c r="T221" s="236"/>
      <c r="U221" s="236">
        <f t="shared" si="35"/>
        <v>71.6</v>
      </c>
      <c r="V221" s="236">
        <f t="shared" si="36"/>
        <v>0</v>
      </c>
      <c r="W221" s="236">
        <f t="shared" si="37"/>
        <v>71.6</v>
      </c>
      <c r="X221" s="236">
        <f t="shared" si="38"/>
        <v>0</v>
      </c>
      <c r="Y221" s="236">
        <f t="shared" si="39"/>
        <v>0</v>
      </c>
    </row>
    <row r="222" spans="2:25" s="192" customFormat="1" ht="11.25">
      <c r="B222" s="214" t="s">
        <v>514</v>
      </c>
      <c r="C222" s="190" t="s">
        <v>368</v>
      </c>
      <c r="D222" s="190"/>
      <c r="E222" s="190"/>
      <c r="F222" s="235">
        <f aca="true" t="shared" si="41" ref="F222:F287">H222+I222+J222+G222</f>
        <v>106</v>
      </c>
      <c r="G222" s="235"/>
      <c r="H222" s="235">
        <f>H223</f>
        <v>106</v>
      </c>
      <c r="I222" s="254"/>
      <c r="J222" s="235"/>
      <c r="K222" s="235">
        <f t="shared" si="33"/>
        <v>36.6</v>
      </c>
      <c r="L222" s="235"/>
      <c r="M222" s="235">
        <f>M223</f>
        <v>36.6</v>
      </c>
      <c r="N222" s="235"/>
      <c r="O222" s="235"/>
      <c r="P222" s="235">
        <f t="shared" si="34"/>
        <v>34.528301886792455</v>
      </c>
      <c r="Q222" s="235"/>
      <c r="R222" s="235">
        <f t="shared" si="40"/>
        <v>34.528301886792455</v>
      </c>
      <c r="S222" s="235"/>
      <c r="T222" s="235"/>
      <c r="U222" s="235">
        <f t="shared" si="35"/>
        <v>69.4</v>
      </c>
      <c r="V222" s="235">
        <f t="shared" si="36"/>
        <v>0</v>
      </c>
      <c r="W222" s="235">
        <f t="shared" si="37"/>
        <v>69.4</v>
      </c>
      <c r="X222" s="235">
        <f t="shared" si="38"/>
        <v>0</v>
      </c>
      <c r="Y222" s="235">
        <f t="shared" si="39"/>
        <v>0</v>
      </c>
    </row>
    <row r="223" spans="2:25" ht="11.25">
      <c r="B223" s="194" t="s">
        <v>515</v>
      </c>
      <c r="C223" s="152" t="s">
        <v>369</v>
      </c>
      <c r="D223" s="152"/>
      <c r="E223" s="152"/>
      <c r="F223" s="236">
        <f t="shared" si="41"/>
        <v>106</v>
      </c>
      <c r="G223" s="236"/>
      <c r="H223" s="236">
        <f>H224</f>
        <v>106</v>
      </c>
      <c r="I223" s="255"/>
      <c r="J223" s="236"/>
      <c r="K223" s="236">
        <f t="shared" si="33"/>
        <v>36.6</v>
      </c>
      <c r="L223" s="236"/>
      <c r="M223" s="236">
        <f>M224</f>
        <v>36.6</v>
      </c>
      <c r="N223" s="236"/>
      <c r="O223" s="236"/>
      <c r="P223" s="236">
        <f t="shared" si="34"/>
        <v>34.528301886792455</v>
      </c>
      <c r="Q223" s="236"/>
      <c r="R223" s="236">
        <f t="shared" si="40"/>
        <v>34.528301886792455</v>
      </c>
      <c r="S223" s="236"/>
      <c r="T223" s="236"/>
      <c r="U223" s="236">
        <f t="shared" si="35"/>
        <v>69.4</v>
      </c>
      <c r="V223" s="236">
        <f t="shared" si="36"/>
        <v>0</v>
      </c>
      <c r="W223" s="236">
        <f t="shared" si="37"/>
        <v>69.4</v>
      </c>
      <c r="X223" s="236">
        <f t="shared" si="38"/>
        <v>0</v>
      </c>
      <c r="Y223" s="236">
        <f t="shared" si="39"/>
        <v>0</v>
      </c>
    </row>
    <row r="224" spans="2:25" ht="11.25">
      <c r="B224" s="194" t="s">
        <v>113</v>
      </c>
      <c r="C224" s="152" t="s">
        <v>369</v>
      </c>
      <c r="D224" s="152" t="s">
        <v>114</v>
      </c>
      <c r="E224" s="152"/>
      <c r="F224" s="236">
        <f t="shared" si="41"/>
        <v>106</v>
      </c>
      <c r="G224" s="236"/>
      <c r="H224" s="236">
        <f>H225</f>
        <v>106</v>
      </c>
      <c r="I224" s="255"/>
      <c r="J224" s="236"/>
      <c r="K224" s="236">
        <f t="shared" si="33"/>
        <v>36.6</v>
      </c>
      <c r="L224" s="236"/>
      <c r="M224" s="236">
        <f>M225</f>
        <v>36.6</v>
      </c>
      <c r="N224" s="236"/>
      <c r="O224" s="236"/>
      <c r="P224" s="236">
        <f t="shared" si="34"/>
        <v>34.528301886792455</v>
      </c>
      <c r="Q224" s="236"/>
      <c r="R224" s="236">
        <f t="shared" si="40"/>
        <v>34.528301886792455</v>
      </c>
      <c r="S224" s="236"/>
      <c r="T224" s="236"/>
      <c r="U224" s="236">
        <f t="shared" si="35"/>
        <v>69.4</v>
      </c>
      <c r="V224" s="236">
        <f t="shared" si="36"/>
        <v>0</v>
      </c>
      <c r="W224" s="236">
        <f t="shared" si="37"/>
        <v>69.4</v>
      </c>
      <c r="X224" s="236">
        <f t="shared" si="38"/>
        <v>0</v>
      </c>
      <c r="Y224" s="236">
        <f t="shared" si="39"/>
        <v>0</v>
      </c>
    </row>
    <row r="225" spans="2:25" ht="11.25">
      <c r="B225" s="195" t="s">
        <v>443</v>
      </c>
      <c r="C225" s="152" t="s">
        <v>369</v>
      </c>
      <c r="D225" s="152" t="s">
        <v>114</v>
      </c>
      <c r="E225" s="152" t="s">
        <v>442</v>
      </c>
      <c r="F225" s="236">
        <f t="shared" si="41"/>
        <v>106</v>
      </c>
      <c r="G225" s="236"/>
      <c r="H225" s="236">
        <v>106</v>
      </c>
      <c r="I225" s="255"/>
      <c r="J225" s="236"/>
      <c r="K225" s="236">
        <f t="shared" si="33"/>
        <v>36.6</v>
      </c>
      <c r="L225" s="236"/>
      <c r="M225" s="236">
        <v>36.6</v>
      </c>
      <c r="N225" s="236"/>
      <c r="O225" s="236"/>
      <c r="P225" s="236">
        <f t="shared" si="34"/>
        <v>34.528301886792455</v>
      </c>
      <c r="Q225" s="236"/>
      <c r="R225" s="236">
        <f t="shared" si="40"/>
        <v>34.528301886792455</v>
      </c>
      <c r="S225" s="236"/>
      <c r="T225" s="236"/>
      <c r="U225" s="236">
        <f t="shared" si="35"/>
        <v>69.4</v>
      </c>
      <c r="V225" s="236">
        <f t="shared" si="36"/>
        <v>0</v>
      </c>
      <c r="W225" s="236">
        <f t="shared" si="37"/>
        <v>69.4</v>
      </c>
      <c r="X225" s="236">
        <f t="shared" si="38"/>
        <v>0</v>
      </c>
      <c r="Y225" s="236">
        <f t="shared" si="39"/>
        <v>0</v>
      </c>
    </row>
    <row r="226" spans="2:25" s="192" customFormat="1" ht="22.5">
      <c r="B226" s="214" t="s">
        <v>32</v>
      </c>
      <c r="C226" s="220" t="s">
        <v>33</v>
      </c>
      <c r="D226" s="190"/>
      <c r="E226" s="190"/>
      <c r="F226" s="235">
        <f t="shared" si="41"/>
        <v>1</v>
      </c>
      <c r="G226" s="235"/>
      <c r="H226" s="235">
        <f>H227</f>
        <v>1</v>
      </c>
      <c r="I226" s="254"/>
      <c r="J226" s="235"/>
      <c r="K226" s="235">
        <f t="shared" si="33"/>
        <v>0</v>
      </c>
      <c r="L226" s="235"/>
      <c r="M226" s="235">
        <f>M227</f>
        <v>0</v>
      </c>
      <c r="N226" s="235"/>
      <c r="O226" s="235"/>
      <c r="P226" s="235">
        <f t="shared" si="34"/>
        <v>0</v>
      </c>
      <c r="Q226" s="235"/>
      <c r="R226" s="235">
        <f t="shared" si="40"/>
        <v>0</v>
      </c>
      <c r="S226" s="235"/>
      <c r="T226" s="235"/>
      <c r="U226" s="235">
        <f t="shared" si="35"/>
        <v>1</v>
      </c>
      <c r="V226" s="235">
        <f t="shared" si="36"/>
        <v>0</v>
      </c>
      <c r="W226" s="235">
        <f t="shared" si="37"/>
        <v>1</v>
      </c>
      <c r="X226" s="235">
        <f t="shared" si="38"/>
        <v>0</v>
      </c>
      <c r="Y226" s="235">
        <f t="shared" si="39"/>
        <v>0</v>
      </c>
    </row>
    <row r="227" spans="2:25" ht="11.25">
      <c r="B227" s="195" t="s">
        <v>34</v>
      </c>
      <c r="C227" s="202" t="s">
        <v>35</v>
      </c>
      <c r="D227" s="152"/>
      <c r="E227" s="152"/>
      <c r="F227" s="236">
        <f t="shared" si="41"/>
        <v>1</v>
      </c>
      <c r="G227" s="236"/>
      <c r="H227" s="236">
        <f>H228</f>
        <v>1</v>
      </c>
      <c r="I227" s="255"/>
      <c r="J227" s="236"/>
      <c r="K227" s="236">
        <f t="shared" si="33"/>
        <v>0</v>
      </c>
      <c r="L227" s="236"/>
      <c r="M227" s="236">
        <f>M228</f>
        <v>0</v>
      </c>
      <c r="N227" s="236"/>
      <c r="O227" s="236"/>
      <c r="P227" s="236">
        <f t="shared" si="34"/>
        <v>0</v>
      </c>
      <c r="Q227" s="236"/>
      <c r="R227" s="236">
        <f t="shared" si="40"/>
        <v>0</v>
      </c>
      <c r="S227" s="236"/>
      <c r="T227" s="236"/>
      <c r="U227" s="236">
        <f t="shared" si="35"/>
        <v>1</v>
      </c>
      <c r="V227" s="236">
        <f t="shared" si="36"/>
        <v>0</v>
      </c>
      <c r="W227" s="236">
        <f t="shared" si="37"/>
        <v>1</v>
      </c>
      <c r="X227" s="236">
        <f t="shared" si="38"/>
        <v>0</v>
      </c>
      <c r="Y227" s="236">
        <f t="shared" si="39"/>
        <v>0</v>
      </c>
    </row>
    <row r="228" spans="2:25" ht="11.25">
      <c r="B228" s="194" t="s">
        <v>113</v>
      </c>
      <c r="C228" s="202" t="s">
        <v>35</v>
      </c>
      <c r="D228" s="152" t="s">
        <v>114</v>
      </c>
      <c r="E228" s="152"/>
      <c r="F228" s="236">
        <f t="shared" si="41"/>
        <v>1</v>
      </c>
      <c r="G228" s="236"/>
      <c r="H228" s="236">
        <f>H229</f>
        <v>1</v>
      </c>
      <c r="I228" s="255"/>
      <c r="J228" s="236"/>
      <c r="K228" s="236">
        <f t="shared" si="33"/>
        <v>0</v>
      </c>
      <c r="L228" s="236"/>
      <c r="M228" s="236">
        <f>M229</f>
        <v>0</v>
      </c>
      <c r="N228" s="236"/>
      <c r="O228" s="236"/>
      <c r="P228" s="236">
        <f t="shared" si="34"/>
        <v>0</v>
      </c>
      <c r="Q228" s="236"/>
      <c r="R228" s="236">
        <f t="shared" si="40"/>
        <v>0</v>
      </c>
      <c r="S228" s="236"/>
      <c r="T228" s="236"/>
      <c r="U228" s="236">
        <f t="shared" si="35"/>
        <v>1</v>
      </c>
      <c r="V228" s="236">
        <f t="shared" si="36"/>
        <v>0</v>
      </c>
      <c r="W228" s="236">
        <f t="shared" si="37"/>
        <v>1</v>
      </c>
      <c r="X228" s="236">
        <f t="shared" si="38"/>
        <v>0</v>
      </c>
      <c r="Y228" s="236">
        <f t="shared" si="39"/>
        <v>0</v>
      </c>
    </row>
    <row r="229" spans="2:25" ht="11.25">
      <c r="B229" s="195" t="s">
        <v>123</v>
      </c>
      <c r="C229" s="202" t="s">
        <v>35</v>
      </c>
      <c r="D229" s="152" t="s">
        <v>114</v>
      </c>
      <c r="E229" s="152" t="s">
        <v>78</v>
      </c>
      <c r="F229" s="236">
        <f t="shared" si="41"/>
        <v>1</v>
      </c>
      <c r="G229" s="236"/>
      <c r="H229" s="236">
        <v>1</v>
      </c>
      <c r="I229" s="255"/>
      <c r="J229" s="236"/>
      <c r="K229" s="236">
        <f t="shared" si="33"/>
        <v>0</v>
      </c>
      <c r="L229" s="236"/>
      <c r="M229" s="236">
        <v>0</v>
      </c>
      <c r="N229" s="236"/>
      <c r="O229" s="236"/>
      <c r="P229" s="236">
        <f t="shared" si="34"/>
        <v>0</v>
      </c>
      <c r="Q229" s="236"/>
      <c r="R229" s="236">
        <f t="shared" si="40"/>
        <v>0</v>
      </c>
      <c r="S229" s="236"/>
      <c r="T229" s="236"/>
      <c r="U229" s="236">
        <f t="shared" si="35"/>
        <v>1</v>
      </c>
      <c r="V229" s="236">
        <f t="shared" si="36"/>
        <v>0</v>
      </c>
      <c r="W229" s="236">
        <f t="shared" si="37"/>
        <v>1</v>
      </c>
      <c r="X229" s="236">
        <f t="shared" si="38"/>
        <v>0</v>
      </c>
      <c r="Y229" s="236">
        <f t="shared" si="39"/>
        <v>0</v>
      </c>
    </row>
    <row r="230" spans="2:25" s="192" customFormat="1" ht="11.25">
      <c r="B230" s="214" t="s">
        <v>275</v>
      </c>
      <c r="C230" s="190" t="s">
        <v>276</v>
      </c>
      <c r="D230" s="190"/>
      <c r="E230" s="190"/>
      <c r="F230" s="235">
        <f t="shared" si="41"/>
        <v>15</v>
      </c>
      <c r="G230" s="235"/>
      <c r="H230" s="235">
        <f>H231</f>
        <v>15</v>
      </c>
      <c r="I230" s="254"/>
      <c r="J230" s="235"/>
      <c r="K230" s="235">
        <f t="shared" si="33"/>
        <v>0</v>
      </c>
      <c r="L230" s="235"/>
      <c r="M230" s="235">
        <f>M231</f>
        <v>0</v>
      </c>
      <c r="N230" s="235"/>
      <c r="O230" s="235"/>
      <c r="P230" s="235">
        <f t="shared" si="34"/>
        <v>0</v>
      </c>
      <c r="Q230" s="235"/>
      <c r="R230" s="235">
        <f t="shared" si="40"/>
        <v>0</v>
      </c>
      <c r="S230" s="235"/>
      <c r="T230" s="235"/>
      <c r="U230" s="235">
        <f t="shared" si="35"/>
        <v>15</v>
      </c>
      <c r="V230" s="235">
        <f t="shared" si="36"/>
        <v>0</v>
      </c>
      <c r="W230" s="235">
        <f t="shared" si="37"/>
        <v>15</v>
      </c>
      <c r="X230" s="235">
        <f t="shared" si="38"/>
        <v>0</v>
      </c>
      <c r="Y230" s="235">
        <f t="shared" si="39"/>
        <v>0</v>
      </c>
    </row>
    <row r="231" spans="2:25" ht="11.25">
      <c r="B231" s="195" t="s">
        <v>277</v>
      </c>
      <c r="C231" s="152" t="s">
        <v>278</v>
      </c>
      <c r="D231" s="152"/>
      <c r="E231" s="152"/>
      <c r="F231" s="236">
        <f t="shared" si="41"/>
        <v>15</v>
      </c>
      <c r="G231" s="236"/>
      <c r="H231" s="236">
        <f>H232</f>
        <v>15</v>
      </c>
      <c r="I231" s="255"/>
      <c r="J231" s="236"/>
      <c r="K231" s="236">
        <f t="shared" si="33"/>
        <v>0</v>
      </c>
      <c r="L231" s="236"/>
      <c r="M231" s="236">
        <f>M232</f>
        <v>0</v>
      </c>
      <c r="N231" s="236"/>
      <c r="O231" s="236"/>
      <c r="P231" s="236">
        <f t="shared" si="34"/>
        <v>0</v>
      </c>
      <c r="Q231" s="236"/>
      <c r="R231" s="236">
        <f t="shared" si="40"/>
        <v>0</v>
      </c>
      <c r="S231" s="236"/>
      <c r="T231" s="236"/>
      <c r="U231" s="236">
        <f t="shared" si="35"/>
        <v>15</v>
      </c>
      <c r="V231" s="236">
        <f t="shared" si="36"/>
        <v>0</v>
      </c>
      <c r="W231" s="236">
        <f t="shared" si="37"/>
        <v>15</v>
      </c>
      <c r="X231" s="236">
        <f t="shared" si="38"/>
        <v>0</v>
      </c>
      <c r="Y231" s="236">
        <f t="shared" si="39"/>
        <v>0</v>
      </c>
    </row>
    <row r="232" spans="2:25" ht="11.25">
      <c r="B232" s="195" t="s">
        <v>113</v>
      </c>
      <c r="C232" s="152" t="s">
        <v>278</v>
      </c>
      <c r="D232" s="152" t="s">
        <v>114</v>
      </c>
      <c r="E232" s="152"/>
      <c r="F232" s="236">
        <f t="shared" si="41"/>
        <v>15</v>
      </c>
      <c r="G232" s="236"/>
      <c r="H232" s="236">
        <f>H233</f>
        <v>15</v>
      </c>
      <c r="I232" s="255"/>
      <c r="J232" s="236"/>
      <c r="K232" s="236">
        <f t="shared" si="33"/>
        <v>0</v>
      </c>
      <c r="L232" s="236"/>
      <c r="M232" s="236">
        <f>M233</f>
        <v>0</v>
      </c>
      <c r="N232" s="236"/>
      <c r="O232" s="236"/>
      <c r="P232" s="236">
        <f t="shared" si="34"/>
        <v>0</v>
      </c>
      <c r="Q232" s="236"/>
      <c r="R232" s="236">
        <f t="shared" si="40"/>
        <v>0</v>
      </c>
      <c r="S232" s="236"/>
      <c r="T232" s="236"/>
      <c r="U232" s="236">
        <f t="shared" si="35"/>
        <v>15</v>
      </c>
      <c r="V232" s="236">
        <f t="shared" si="36"/>
        <v>0</v>
      </c>
      <c r="W232" s="236">
        <f t="shared" si="37"/>
        <v>15</v>
      </c>
      <c r="X232" s="236">
        <f t="shared" si="38"/>
        <v>0</v>
      </c>
      <c r="Y232" s="236">
        <f t="shared" si="39"/>
        <v>0</v>
      </c>
    </row>
    <row r="233" spans="2:25" ht="22.5">
      <c r="B233" s="195" t="s">
        <v>117</v>
      </c>
      <c r="C233" s="152" t="s">
        <v>278</v>
      </c>
      <c r="D233" s="152" t="s">
        <v>114</v>
      </c>
      <c r="E233" s="152" t="s">
        <v>67</v>
      </c>
      <c r="F233" s="236">
        <f t="shared" si="41"/>
        <v>15</v>
      </c>
      <c r="G233" s="236"/>
      <c r="H233" s="236">
        <v>15</v>
      </c>
      <c r="I233" s="255"/>
      <c r="J233" s="236"/>
      <c r="K233" s="236">
        <f t="shared" si="33"/>
        <v>0</v>
      </c>
      <c r="L233" s="236"/>
      <c r="M233" s="236">
        <v>0</v>
      </c>
      <c r="N233" s="236"/>
      <c r="O233" s="236"/>
      <c r="P233" s="236">
        <f t="shared" si="34"/>
        <v>0</v>
      </c>
      <c r="Q233" s="236"/>
      <c r="R233" s="236">
        <f t="shared" si="40"/>
        <v>0</v>
      </c>
      <c r="S233" s="236"/>
      <c r="T233" s="236"/>
      <c r="U233" s="236">
        <f t="shared" si="35"/>
        <v>15</v>
      </c>
      <c r="V233" s="236">
        <f t="shared" si="36"/>
        <v>0</v>
      </c>
      <c r="W233" s="236">
        <f t="shared" si="37"/>
        <v>15</v>
      </c>
      <c r="X233" s="236">
        <f t="shared" si="38"/>
        <v>0</v>
      </c>
      <c r="Y233" s="236">
        <f t="shared" si="39"/>
        <v>0</v>
      </c>
    </row>
    <row r="234" spans="2:25" s="192" customFormat="1" ht="11.25">
      <c r="B234" s="213" t="s">
        <v>194</v>
      </c>
      <c r="C234" s="190" t="s">
        <v>267</v>
      </c>
      <c r="D234" s="190"/>
      <c r="E234" s="190"/>
      <c r="F234" s="235">
        <f t="shared" si="41"/>
        <v>300.9</v>
      </c>
      <c r="G234" s="235"/>
      <c r="H234" s="235">
        <f>H235+H239+H243</f>
        <v>300.9</v>
      </c>
      <c r="I234" s="254"/>
      <c r="J234" s="235"/>
      <c r="K234" s="235">
        <f t="shared" si="33"/>
        <v>0</v>
      </c>
      <c r="L234" s="235"/>
      <c r="M234" s="235">
        <f>M235+M239+M243</f>
        <v>0</v>
      </c>
      <c r="N234" s="235"/>
      <c r="O234" s="235"/>
      <c r="P234" s="235">
        <f t="shared" si="34"/>
        <v>0</v>
      </c>
      <c r="Q234" s="235"/>
      <c r="R234" s="235">
        <f t="shared" si="40"/>
        <v>0</v>
      </c>
      <c r="S234" s="235"/>
      <c r="T234" s="235"/>
      <c r="U234" s="235">
        <f t="shared" si="35"/>
        <v>300.9</v>
      </c>
      <c r="V234" s="235">
        <f t="shared" si="36"/>
        <v>0</v>
      </c>
      <c r="W234" s="235">
        <f t="shared" si="37"/>
        <v>300.9</v>
      </c>
      <c r="X234" s="235">
        <f t="shared" si="38"/>
        <v>0</v>
      </c>
      <c r="Y234" s="235">
        <f t="shared" si="39"/>
        <v>0</v>
      </c>
    </row>
    <row r="235" spans="2:25" ht="22.5">
      <c r="B235" s="195" t="s">
        <v>196</v>
      </c>
      <c r="C235" s="152" t="s">
        <v>268</v>
      </c>
      <c r="D235" s="152"/>
      <c r="E235" s="152"/>
      <c r="F235" s="236">
        <f t="shared" si="41"/>
        <v>1</v>
      </c>
      <c r="G235" s="236"/>
      <c r="H235" s="236">
        <f>H236</f>
        <v>1</v>
      </c>
      <c r="I235" s="255"/>
      <c r="J235" s="236"/>
      <c r="K235" s="236">
        <f t="shared" si="33"/>
        <v>0</v>
      </c>
      <c r="L235" s="236"/>
      <c r="M235" s="236">
        <f>M236</f>
        <v>0</v>
      </c>
      <c r="N235" s="236"/>
      <c r="O235" s="236"/>
      <c r="P235" s="236">
        <f t="shared" si="34"/>
        <v>0</v>
      </c>
      <c r="Q235" s="236"/>
      <c r="R235" s="236">
        <f t="shared" si="40"/>
        <v>0</v>
      </c>
      <c r="S235" s="236"/>
      <c r="T235" s="236"/>
      <c r="U235" s="236">
        <f t="shared" si="35"/>
        <v>1</v>
      </c>
      <c r="V235" s="236">
        <f t="shared" si="36"/>
        <v>0</v>
      </c>
      <c r="W235" s="236">
        <f t="shared" si="37"/>
        <v>1</v>
      </c>
      <c r="X235" s="236">
        <f t="shared" si="38"/>
        <v>0</v>
      </c>
      <c r="Y235" s="236">
        <f t="shared" si="39"/>
        <v>0</v>
      </c>
    </row>
    <row r="236" spans="2:25" ht="22.5">
      <c r="B236" s="195" t="s">
        <v>197</v>
      </c>
      <c r="C236" s="152" t="s">
        <v>269</v>
      </c>
      <c r="D236" s="152"/>
      <c r="E236" s="152"/>
      <c r="F236" s="236">
        <f t="shared" si="41"/>
        <v>1</v>
      </c>
      <c r="G236" s="236"/>
      <c r="H236" s="236">
        <f>H237</f>
        <v>1</v>
      </c>
      <c r="I236" s="255"/>
      <c r="J236" s="236"/>
      <c r="K236" s="236">
        <f t="shared" si="33"/>
        <v>0</v>
      </c>
      <c r="L236" s="236"/>
      <c r="M236" s="236">
        <f>M237</f>
        <v>0</v>
      </c>
      <c r="N236" s="236"/>
      <c r="O236" s="236"/>
      <c r="P236" s="236">
        <f t="shared" si="34"/>
        <v>0</v>
      </c>
      <c r="Q236" s="236"/>
      <c r="R236" s="236">
        <f t="shared" si="40"/>
        <v>0</v>
      </c>
      <c r="S236" s="236"/>
      <c r="T236" s="236"/>
      <c r="U236" s="236">
        <f t="shared" si="35"/>
        <v>1</v>
      </c>
      <c r="V236" s="236">
        <f t="shared" si="36"/>
        <v>0</v>
      </c>
      <c r="W236" s="236">
        <f t="shared" si="37"/>
        <v>1</v>
      </c>
      <c r="X236" s="236">
        <f t="shared" si="38"/>
        <v>0</v>
      </c>
      <c r="Y236" s="236">
        <f t="shared" si="39"/>
        <v>0</v>
      </c>
    </row>
    <row r="237" spans="2:25" ht="11.25">
      <c r="B237" s="195" t="s">
        <v>233</v>
      </c>
      <c r="C237" s="152" t="s">
        <v>269</v>
      </c>
      <c r="D237" s="152" t="s">
        <v>234</v>
      </c>
      <c r="E237" s="152"/>
      <c r="F237" s="236">
        <f t="shared" si="41"/>
        <v>1</v>
      </c>
      <c r="G237" s="236"/>
      <c r="H237" s="236">
        <f>H238</f>
        <v>1</v>
      </c>
      <c r="I237" s="255"/>
      <c r="J237" s="236"/>
      <c r="K237" s="236">
        <f t="shared" si="33"/>
        <v>0</v>
      </c>
      <c r="L237" s="236"/>
      <c r="M237" s="236">
        <f>M238</f>
        <v>0</v>
      </c>
      <c r="N237" s="236"/>
      <c r="O237" s="236"/>
      <c r="P237" s="236">
        <f t="shared" si="34"/>
        <v>0</v>
      </c>
      <c r="Q237" s="236"/>
      <c r="R237" s="236">
        <f t="shared" si="40"/>
        <v>0</v>
      </c>
      <c r="S237" s="236"/>
      <c r="T237" s="236"/>
      <c r="U237" s="236">
        <f t="shared" si="35"/>
        <v>1</v>
      </c>
      <c r="V237" s="236">
        <f t="shared" si="36"/>
        <v>0</v>
      </c>
      <c r="W237" s="236">
        <f t="shared" si="37"/>
        <v>1</v>
      </c>
      <c r="X237" s="236">
        <f t="shared" si="38"/>
        <v>0</v>
      </c>
      <c r="Y237" s="236">
        <f t="shared" si="39"/>
        <v>0</v>
      </c>
    </row>
    <row r="238" spans="2:25" ht="11.25">
      <c r="B238" s="195" t="s">
        <v>467</v>
      </c>
      <c r="C238" s="152" t="s">
        <v>269</v>
      </c>
      <c r="D238" s="152" t="s">
        <v>234</v>
      </c>
      <c r="E238" s="152" t="s">
        <v>81</v>
      </c>
      <c r="F238" s="236">
        <f t="shared" si="41"/>
        <v>1</v>
      </c>
      <c r="G238" s="236"/>
      <c r="H238" s="236">
        <v>1</v>
      </c>
      <c r="I238" s="255"/>
      <c r="J238" s="236"/>
      <c r="K238" s="236">
        <f t="shared" si="33"/>
        <v>0</v>
      </c>
      <c r="L238" s="236"/>
      <c r="M238" s="236">
        <v>0</v>
      </c>
      <c r="N238" s="236"/>
      <c r="O238" s="236"/>
      <c r="P238" s="236">
        <f t="shared" si="34"/>
        <v>0</v>
      </c>
      <c r="Q238" s="236"/>
      <c r="R238" s="236">
        <f t="shared" si="40"/>
        <v>0</v>
      </c>
      <c r="S238" s="236"/>
      <c r="T238" s="236"/>
      <c r="U238" s="236">
        <f t="shared" si="35"/>
        <v>1</v>
      </c>
      <c r="V238" s="236">
        <f t="shared" si="36"/>
        <v>0</v>
      </c>
      <c r="W238" s="236">
        <f t="shared" si="37"/>
        <v>1</v>
      </c>
      <c r="X238" s="236">
        <f t="shared" si="38"/>
        <v>0</v>
      </c>
      <c r="Y238" s="236">
        <f t="shared" si="39"/>
        <v>0</v>
      </c>
    </row>
    <row r="239" spans="2:25" ht="22.5">
      <c r="B239" s="195" t="s">
        <v>198</v>
      </c>
      <c r="C239" s="152" t="s">
        <v>270</v>
      </c>
      <c r="D239" s="152"/>
      <c r="E239" s="152"/>
      <c r="F239" s="236">
        <f t="shared" si="41"/>
        <v>125</v>
      </c>
      <c r="G239" s="236"/>
      <c r="H239" s="236">
        <f>H240</f>
        <v>125</v>
      </c>
      <c r="I239" s="255"/>
      <c r="J239" s="236"/>
      <c r="K239" s="236">
        <f t="shared" si="33"/>
        <v>0</v>
      </c>
      <c r="L239" s="236"/>
      <c r="M239" s="236">
        <f>M240</f>
        <v>0</v>
      </c>
      <c r="N239" s="236"/>
      <c r="O239" s="236"/>
      <c r="P239" s="236">
        <f t="shared" si="34"/>
        <v>0</v>
      </c>
      <c r="Q239" s="236"/>
      <c r="R239" s="236">
        <f t="shared" si="40"/>
        <v>0</v>
      </c>
      <c r="S239" s="236"/>
      <c r="T239" s="236"/>
      <c r="U239" s="236">
        <f t="shared" si="35"/>
        <v>125</v>
      </c>
      <c r="V239" s="236">
        <f t="shared" si="36"/>
        <v>0</v>
      </c>
      <c r="W239" s="236">
        <f t="shared" si="37"/>
        <v>125</v>
      </c>
      <c r="X239" s="236">
        <f t="shared" si="38"/>
        <v>0</v>
      </c>
      <c r="Y239" s="236">
        <f t="shared" si="39"/>
        <v>0</v>
      </c>
    </row>
    <row r="240" spans="2:25" ht="22.5">
      <c r="B240" s="195" t="s">
        <v>199</v>
      </c>
      <c r="C240" s="152" t="s">
        <v>271</v>
      </c>
      <c r="D240" s="152"/>
      <c r="E240" s="152"/>
      <c r="F240" s="236">
        <f t="shared" si="41"/>
        <v>125</v>
      </c>
      <c r="G240" s="236"/>
      <c r="H240" s="236">
        <f>H241</f>
        <v>125</v>
      </c>
      <c r="I240" s="255"/>
      <c r="J240" s="236"/>
      <c r="K240" s="236">
        <f t="shared" si="33"/>
        <v>0</v>
      </c>
      <c r="L240" s="236"/>
      <c r="M240" s="236">
        <f>M241</f>
        <v>0</v>
      </c>
      <c r="N240" s="236"/>
      <c r="O240" s="236"/>
      <c r="P240" s="236">
        <f t="shared" si="34"/>
        <v>0</v>
      </c>
      <c r="Q240" s="236"/>
      <c r="R240" s="236">
        <f t="shared" si="40"/>
        <v>0</v>
      </c>
      <c r="S240" s="236"/>
      <c r="T240" s="236"/>
      <c r="U240" s="236">
        <f t="shared" si="35"/>
        <v>125</v>
      </c>
      <c r="V240" s="236">
        <f t="shared" si="36"/>
        <v>0</v>
      </c>
      <c r="W240" s="236">
        <f t="shared" si="37"/>
        <v>125</v>
      </c>
      <c r="X240" s="236">
        <f t="shared" si="38"/>
        <v>0</v>
      </c>
      <c r="Y240" s="236">
        <f t="shared" si="39"/>
        <v>0</v>
      </c>
    </row>
    <row r="241" spans="2:25" ht="11.25">
      <c r="B241" s="195" t="s">
        <v>233</v>
      </c>
      <c r="C241" s="152" t="s">
        <v>271</v>
      </c>
      <c r="D241" s="152" t="s">
        <v>234</v>
      </c>
      <c r="E241" s="152"/>
      <c r="F241" s="236">
        <f t="shared" si="41"/>
        <v>125</v>
      </c>
      <c r="G241" s="236"/>
      <c r="H241" s="236">
        <f>H242</f>
        <v>125</v>
      </c>
      <c r="I241" s="255"/>
      <c r="J241" s="236"/>
      <c r="K241" s="236">
        <f t="shared" si="33"/>
        <v>0</v>
      </c>
      <c r="L241" s="236"/>
      <c r="M241" s="236">
        <f>M242</f>
        <v>0</v>
      </c>
      <c r="N241" s="236"/>
      <c r="O241" s="236"/>
      <c r="P241" s="236">
        <f t="shared" si="34"/>
        <v>0</v>
      </c>
      <c r="Q241" s="236"/>
      <c r="R241" s="236">
        <f t="shared" si="40"/>
        <v>0</v>
      </c>
      <c r="S241" s="236"/>
      <c r="T241" s="236"/>
      <c r="U241" s="236">
        <f t="shared" si="35"/>
        <v>125</v>
      </c>
      <c r="V241" s="236">
        <f t="shared" si="36"/>
        <v>0</v>
      </c>
      <c r="W241" s="236">
        <f t="shared" si="37"/>
        <v>125</v>
      </c>
      <c r="X241" s="236">
        <f t="shared" si="38"/>
        <v>0</v>
      </c>
      <c r="Y241" s="236">
        <f t="shared" si="39"/>
        <v>0</v>
      </c>
    </row>
    <row r="242" spans="2:25" ht="11.25">
      <c r="B242" s="195" t="s">
        <v>467</v>
      </c>
      <c r="C242" s="152" t="s">
        <v>271</v>
      </c>
      <c r="D242" s="152" t="s">
        <v>234</v>
      </c>
      <c r="E242" s="152" t="s">
        <v>81</v>
      </c>
      <c r="F242" s="236">
        <f t="shared" si="41"/>
        <v>125</v>
      </c>
      <c r="G242" s="236"/>
      <c r="H242" s="236">
        <v>125</v>
      </c>
      <c r="I242" s="255"/>
      <c r="J242" s="236"/>
      <c r="K242" s="236">
        <f t="shared" si="33"/>
        <v>0</v>
      </c>
      <c r="L242" s="236"/>
      <c r="M242" s="236">
        <v>0</v>
      </c>
      <c r="N242" s="236"/>
      <c r="O242" s="236"/>
      <c r="P242" s="236">
        <f t="shared" si="34"/>
        <v>0</v>
      </c>
      <c r="Q242" s="236"/>
      <c r="R242" s="236">
        <f t="shared" si="40"/>
        <v>0</v>
      </c>
      <c r="S242" s="236"/>
      <c r="T242" s="236"/>
      <c r="U242" s="236">
        <f t="shared" si="35"/>
        <v>125</v>
      </c>
      <c r="V242" s="236">
        <f t="shared" si="36"/>
        <v>0</v>
      </c>
      <c r="W242" s="236">
        <f t="shared" si="37"/>
        <v>125</v>
      </c>
      <c r="X242" s="236">
        <f t="shared" si="38"/>
        <v>0</v>
      </c>
      <c r="Y242" s="236">
        <f t="shared" si="39"/>
        <v>0</v>
      </c>
    </row>
    <row r="243" spans="2:25" ht="22.5">
      <c r="B243" s="195" t="s">
        <v>200</v>
      </c>
      <c r="C243" s="152" t="s">
        <v>272</v>
      </c>
      <c r="D243" s="152"/>
      <c r="E243" s="152"/>
      <c r="F243" s="236">
        <f t="shared" si="41"/>
        <v>174.9</v>
      </c>
      <c r="G243" s="236"/>
      <c r="H243" s="236">
        <f>H244</f>
        <v>174.9</v>
      </c>
      <c r="I243" s="255"/>
      <c r="J243" s="236"/>
      <c r="K243" s="236">
        <f t="shared" si="33"/>
        <v>0</v>
      </c>
      <c r="L243" s="236"/>
      <c r="M243" s="236">
        <f>M244</f>
        <v>0</v>
      </c>
      <c r="N243" s="236"/>
      <c r="O243" s="236"/>
      <c r="P243" s="236">
        <f t="shared" si="34"/>
        <v>0</v>
      </c>
      <c r="Q243" s="236"/>
      <c r="R243" s="236">
        <f t="shared" si="40"/>
        <v>0</v>
      </c>
      <c r="S243" s="236"/>
      <c r="T243" s="236"/>
      <c r="U243" s="236">
        <f t="shared" si="35"/>
        <v>174.9</v>
      </c>
      <c r="V243" s="236">
        <f t="shared" si="36"/>
        <v>0</v>
      </c>
      <c r="W243" s="236">
        <f t="shared" si="37"/>
        <v>174.9</v>
      </c>
      <c r="X243" s="236">
        <f t="shared" si="38"/>
        <v>0</v>
      </c>
      <c r="Y243" s="236">
        <f t="shared" si="39"/>
        <v>0</v>
      </c>
    </row>
    <row r="244" spans="2:25" ht="22.5">
      <c r="B244" s="195" t="s">
        <v>201</v>
      </c>
      <c r="C244" s="152" t="s">
        <v>273</v>
      </c>
      <c r="D244" s="152"/>
      <c r="E244" s="152"/>
      <c r="F244" s="236">
        <f t="shared" si="41"/>
        <v>174.9</v>
      </c>
      <c r="G244" s="236"/>
      <c r="H244" s="236">
        <f>H245</f>
        <v>174.9</v>
      </c>
      <c r="I244" s="255"/>
      <c r="J244" s="236"/>
      <c r="K244" s="236">
        <f t="shared" si="33"/>
        <v>0</v>
      </c>
      <c r="L244" s="236"/>
      <c r="M244" s="236">
        <f>M245</f>
        <v>0</v>
      </c>
      <c r="N244" s="236"/>
      <c r="O244" s="236"/>
      <c r="P244" s="236">
        <f t="shared" si="34"/>
        <v>0</v>
      </c>
      <c r="Q244" s="236"/>
      <c r="R244" s="236">
        <f t="shared" si="40"/>
        <v>0</v>
      </c>
      <c r="S244" s="236"/>
      <c r="T244" s="236"/>
      <c r="U244" s="236">
        <f t="shared" si="35"/>
        <v>174.9</v>
      </c>
      <c r="V244" s="236">
        <f t="shared" si="36"/>
        <v>0</v>
      </c>
      <c r="W244" s="236">
        <f t="shared" si="37"/>
        <v>174.9</v>
      </c>
      <c r="X244" s="236">
        <f t="shared" si="38"/>
        <v>0</v>
      </c>
      <c r="Y244" s="236">
        <f t="shared" si="39"/>
        <v>0</v>
      </c>
    </row>
    <row r="245" spans="2:25" ht="11.25">
      <c r="B245" s="195" t="s">
        <v>233</v>
      </c>
      <c r="C245" s="152" t="s">
        <v>273</v>
      </c>
      <c r="D245" s="152" t="s">
        <v>234</v>
      </c>
      <c r="E245" s="152"/>
      <c r="F245" s="236">
        <f t="shared" si="41"/>
        <v>174.9</v>
      </c>
      <c r="G245" s="236"/>
      <c r="H245" s="236">
        <f>H246</f>
        <v>174.9</v>
      </c>
      <c r="I245" s="255"/>
      <c r="J245" s="236"/>
      <c r="K245" s="236">
        <f t="shared" si="33"/>
        <v>0</v>
      </c>
      <c r="L245" s="236"/>
      <c r="M245" s="236">
        <f>M246</f>
        <v>0</v>
      </c>
      <c r="N245" s="236"/>
      <c r="O245" s="236"/>
      <c r="P245" s="236">
        <f t="shared" si="34"/>
        <v>0</v>
      </c>
      <c r="Q245" s="236"/>
      <c r="R245" s="236">
        <f t="shared" si="40"/>
        <v>0</v>
      </c>
      <c r="S245" s="236"/>
      <c r="T245" s="236"/>
      <c r="U245" s="236">
        <f t="shared" si="35"/>
        <v>174.9</v>
      </c>
      <c r="V245" s="236">
        <f t="shared" si="36"/>
        <v>0</v>
      </c>
      <c r="W245" s="236">
        <f t="shared" si="37"/>
        <v>174.9</v>
      </c>
      <c r="X245" s="236">
        <f t="shared" si="38"/>
        <v>0</v>
      </c>
      <c r="Y245" s="236">
        <f t="shared" si="39"/>
        <v>0</v>
      </c>
    </row>
    <row r="246" spans="2:25" ht="11.25">
      <c r="B246" s="195" t="s">
        <v>464</v>
      </c>
      <c r="C246" s="152" t="s">
        <v>273</v>
      </c>
      <c r="D246" s="152" t="s">
        <v>234</v>
      </c>
      <c r="E246" s="152" t="s">
        <v>77</v>
      </c>
      <c r="F246" s="236">
        <f t="shared" si="41"/>
        <v>174.9</v>
      </c>
      <c r="G246" s="236"/>
      <c r="H246" s="236">
        <v>174.9</v>
      </c>
      <c r="I246" s="255"/>
      <c r="J246" s="236"/>
      <c r="K246" s="236">
        <f t="shared" si="33"/>
        <v>0</v>
      </c>
      <c r="L246" s="236"/>
      <c r="M246" s="236">
        <v>0</v>
      </c>
      <c r="N246" s="236"/>
      <c r="O246" s="236"/>
      <c r="P246" s="236">
        <f t="shared" si="34"/>
        <v>0</v>
      </c>
      <c r="Q246" s="236"/>
      <c r="R246" s="236">
        <f t="shared" si="40"/>
        <v>0</v>
      </c>
      <c r="S246" s="236"/>
      <c r="T246" s="236"/>
      <c r="U246" s="236">
        <f t="shared" si="35"/>
        <v>174.9</v>
      </c>
      <c r="V246" s="236">
        <f t="shared" si="36"/>
        <v>0</v>
      </c>
      <c r="W246" s="236">
        <f t="shared" si="37"/>
        <v>174.9</v>
      </c>
      <c r="X246" s="236">
        <f t="shared" si="38"/>
        <v>0</v>
      </c>
      <c r="Y246" s="236">
        <f t="shared" si="39"/>
        <v>0</v>
      </c>
    </row>
    <row r="247" spans="2:25" s="192" customFormat="1" ht="11.25">
      <c r="B247" s="214" t="s">
        <v>529</v>
      </c>
      <c r="C247" s="190" t="s">
        <v>231</v>
      </c>
      <c r="D247" s="190"/>
      <c r="E247" s="190"/>
      <c r="F247" s="235">
        <f t="shared" si="41"/>
        <v>55</v>
      </c>
      <c r="G247" s="235"/>
      <c r="H247" s="235">
        <f>H248</f>
        <v>55</v>
      </c>
      <c r="I247" s="254"/>
      <c r="J247" s="235"/>
      <c r="K247" s="235">
        <f t="shared" si="33"/>
        <v>0</v>
      </c>
      <c r="L247" s="235"/>
      <c r="M247" s="235">
        <f>M248</f>
        <v>0</v>
      </c>
      <c r="N247" s="235"/>
      <c r="O247" s="235"/>
      <c r="P247" s="235">
        <f t="shared" si="34"/>
        <v>0</v>
      </c>
      <c r="Q247" s="235"/>
      <c r="R247" s="235">
        <f t="shared" si="40"/>
        <v>0</v>
      </c>
      <c r="S247" s="235"/>
      <c r="T247" s="235"/>
      <c r="U247" s="235">
        <f t="shared" si="35"/>
        <v>55</v>
      </c>
      <c r="V247" s="235">
        <f t="shared" si="36"/>
        <v>0</v>
      </c>
      <c r="W247" s="235">
        <f t="shared" si="37"/>
        <v>55</v>
      </c>
      <c r="X247" s="235">
        <f t="shared" si="38"/>
        <v>0</v>
      </c>
      <c r="Y247" s="235">
        <f t="shared" si="39"/>
        <v>0</v>
      </c>
    </row>
    <row r="248" spans="2:25" ht="22.5">
      <c r="B248" s="195" t="s">
        <v>530</v>
      </c>
      <c r="C248" s="152" t="s">
        <v>232</v>
      </c>
      <c r="D248" s="152"/>
      <c r="E248" s="152"/>
      <c r="F248" s="236">
        <f t="shared" si="41"/>
        <v>55</v>
      </c>
      <c r="G248" s="236"/>
      <c r="H248" s="236">
        <f>H249</f>
        <v>55</v>
      </c>
      <c r="I248" s="255"/>
      <c r="J248" s="236"/>
      <c r="K248" s="236">
        <f t="shared" si="33"/>
        <v>0</v>
      </c>
      <c r="L248" s="236"/>
      <c r="M248" s="236">
        <f>M249</f>
        <v>0</v>
      </c>
      <c r="N248" s="236"/>
      <c r="O248" s="236"/>
      <c r="P248" s="236">
        <f t="shared" si="34"/>
        <v>0</v>
      </c>
      <c r="Q248" s="236"/>
      <c r="R248" s="236">
        <f t="shared" si="40"/>
        <v>0</v>
      </c>
      <c r="S248" s="236"/>
      <c r="T248" s="236"/>
      <c r="U248" s="236">
        <f t="shared" si="35"/>
        <v>55</v>
      </c>
      <c r="V248" s="236">
        <f t="shared" si="36"/>
        <v>0</v>
      </c>
      <c r="W248" s="236">
        <f t="shared" si="37"/>
        <v>55</v>
      </c>
      <c r="X248" s="236">
        <f t="shared" si="38"/>
        <v>0</v>
      </c>
      <c r="Y248" s="236">
        <f t="shared" si="39"/>
        <v>0</v>
      </c>
    </row>
    <row r="249" spans="2:25" ht="11.25">
      <c r="B249" s="195" t="s">
        <v>233</v>
      </c>
      <c r="C249" s="152" t="s">
        <v>232</v>
      </c>
      <c r="D249" s="152" t="s">
        <v>234</v>
      </c>
      <c r="E249" s="152"/>
      <c r="F249" s="236">
        <f t="shared" si="41"/>
        <v>55</v>
      </c>
      <c r="G249" s="236"/>
      <c r="H249" s="236">
        <f>H250</f>
        <v>55</v>
      </c>
      <c r="I249" s="255"/>
      <c r="J249" s="236"/>
      <c r="K249" s="236">
        <f t="shared" si="33"/>
        <v>0</v>
      </c>
      <c r="L249" s="236"/>
      <c r="M249" s="236">
        <f>M250</f>
        <v>0</v>
      </c>
      <c r="N249" s="236"/>
      <c r="O249" s="236"/>
      <c r="P249" s="236">
        <f t="shared" si="34"/>
        <v>0</v>
      </c>
      <c r="Q249" s="236"/>
      <c r="R249" s="236">
        <f t="shared" si="40"/>
        <v>0</v>
      </c>
      <c r="S249" s="236"/>
      <c r="T249" s="236"/>
      <c r="U249" s="236">
        <f t="shared" si="35"/>
        <v>55</v>
      </c>
      <c r="V249" s="236">
        <f t="shared" si="36"/>
        <v>0</v>
      </c>
      <c r="W249" s="236">
        <f t="shared" si="37"/>
        <v>55</v>
      </c>
      <c r="X249" s="236">
        <f t="shared" si="38"/>
        <v>0</v>
      </c>
      <c r="Y249" s="236">
        <f t="shared" si="39"/>
        <v>0</v>
      </c>
    </row>
    <row r="250" spans="2:25" ht="11.25">
      <c r="B250" s="195" t="s">
        <v>54</v>
      </c>
      <c r="C250" s="152" t="s">
        <v>232</v>
      </c>
      <c r="D250" s="152" t="s">
        <v>234</v>
      </c>
      <c r="E250" s="152" t="s">
        <v>53</v>
      </c>
      <c r="F250" s="236">
        <f t="shared" si="41"/>
        <v>55</v>
      </c>
      <c r="G250" s="236"/>
      <c r="H250" s="236">
        <v>55</v>
      </c>
      <c r="I250" s="255"/>
      <c r="J250" s="236"/>
      <c r="K250" s="236">
        <f t="shared" si="33"/>
        <v>0</v>
      </c>
      <c r="L250" s="236"/>
      <c r="M250" s="236">
        <v>0</v>
      </c>
      <c r="N250" s="236"/>
      <c r="O250" s="236"/>
      <c r="P250" s="236">
        <f t="shared" si="34"/>
        <v>0</v>
      </c>
      <c r="Q250" s="236"/>
      <c r="R250" s="236">
        <f t="shared" si="40"/>
        <v>0</v>
      </c>
      <c r="S250" s="236"/>
      <c r="T250" s="236"/>
      <c r="U250" s="236">
        <f t="shared" si="35"/>
        <v>55</v>
      </c>
      <c r="V250" s="236">
        <f t="shared" si="36"/>
        <v>0</v>
      </c>
      <c r="W250" s="236">
        <f t="shared" si="37"/>
        <v>55</v>
      </c>
      <c r="X250" s="236">
        <f t="shared" si="38"/>
        <v>0</v>
      </c>
      <c r="Y250" s="236">
        <f t="shared" si="39"/>
        <v>0</v>
      </c>
    </row>
    <row r="251" spans="2:25" s="192" customFormat="1" ht="11.25">
      <c r="B251" s="214" t="s">
        <v>45</v>
      </c>
      <c r="C251" s="216" t="s">
        <v>319</v>
      </c>
      <c r="D251" s="218"/>
      <c r="E251" s="190"/>
      <c r="F251" s="235">
        <f t="shared" si="41"/>
        <v>180.5</v>
      </c>
      <c r="G251" s="235"/>
      <c r="H251" s="235">
        <f>H252+H256+H268+H260</f>
        <v>180.5</v>
      </c>
      <c r="I251" s="254"/>
      <c r="J251" s="235"/>
      <c r="K251" s="235">
        <f t="shared" si="33"/>
        <v>15.5</v>
      </c>
      <c r="L251" s="235"/>
      <c r="M251" s="235">
        <f>M252+M256+M260+M268</f>
        <v>15.5</v>
      </c>
      <c r="N251" s="235"/>
      <c r="O251" s="235"/>
      <c r="P251" s="235">
        <f t="shared" si="34"/>
        <v>8.587257617728532</v>
      </c>
      <c r="Q251" s="235"/>
      <c r="R251" s="235">
        <f t="shared" si="40"/>
        <v>8.587257617728532</v>
      </c>
      <c r="S251" s="235"/>
      <c r="T251" s="235"/>
      <c r="U251" s="235">
        <f t="shared" si="35"/>
        <v>165</v>
      </c>
      <c r="V251" s="235">
        <f t="shared" si="36"/>
        <v>0</v>
      </c>
      <c r="W251" s="235">
        <f t="shared" si="37"/>
        <v>165</v>
      </c>
      <c r="X251" s="235">
        <f t="shared" si="38"/>
        <v>0</v>
      </c>
      <c r="Y251" s="235">
        <f t="shared" si="39"/>
        <v>0</v>
      </c>
    </row>
    <row r="252" spans="2:25" ht="22.5">
      <c r="B252" s="195" t="s">
        <v>46</v>
      </c>
      <c r="C252" s="210" t="s">
        <v>320</v>
      </c>
      <c r="D252" s="219"/>
      <c r="E252" s="152"/>
      <c r="F252" s="236">
        <f t="shared" si="41"/>
        <v>35.5</v>
      </c>
      <c r="G252" s="236"/>
      <c r="H252" s="236">
        <f>H253</f>
        <v>35.5</v>
      </c>
      <c r="I252" s="255"/>
      <c r="J252" s="236"/>
      <c r="K252" s="236">
        <f t="shared" si="33"/>
        <v>7</v>
      </c>
      <c r="L252" s="236"/>
      <c r="M252" s="236">
        <f>M253</f>
        <v>7</v>
      </c>
      <c r="N252" s="236"/>
      <c r="O252" s="236"/>
      <c r="P252" s="236">
        <f t="shared" si="34"/>
        <v>19.718309859154928</v>
      </c>
      <c r="Q252" s="236"/>
      <c r="R252" s="236">
        <f t="shared" si="40"/>
        <v>19.718309859154928</v>
      </c>
      <c r="S252" s="236"/>
      <c r="T252" s="236"/>
      <c r="U252" s="236">
        <f t="shared" si="35"/>
        <v>28.5</v>
      </c>
      <c r="V252" s="236">
        <f t="shared" si="36"/>
        <v>0</v>
      </c>
      <c r="W252" s="236">
        <f t="shared" si="37"/>
        <v>28.5</v>
      </c>
      <c r="X252" s="236">
        <f t="shared" si="38"/>
        <v>0</v>
      </c>
      <c r="Y252" s="236">
        <f t="shared" si="39"/>
        <v>0</v>
      </c>
    </row>
    <row r="253" spans="2:25" ht="22.5">
      <c r="B253" s="195" t="s">
        <v>47</v>
      </c>
      <c r="C253" s="210" t="s">
        <v>321</v>
      </c>
      <c r="D253" s="208"/>
      <c r="E253" s="152"/>
      <c r="F253" s="236">
        <f t="shared" si="41"/>
        <v>35.5</v>
      </c>
      <c r="G253" s="236"/>
      <c r="H253" s="236">
        <f>H254</f>
        <v>35.5</v>
      </c>
      <c r="I253" s="255"/>
      <c r="J253" s="236"/>
      <c r="K253" s="236">
        <f t="shared" si="33"/>
        <v>7</v>
      </c>
      <c r="L253" s="236"/>
      <c r="M253" s="236">
        <f>M254</f>
        <v>7</v>
      </c>
      <c r="N253" s="236"/>
      <c r="O253" s="236"/>
      <c r="P253" s="236">
        <f t="shared" si="34"/>
        <v>19.718309859154928</v>
      </c>
      <c r="Q253" s="236"/>
      <c r="R253" s="236">
        <f t="shared" si="40"/>
        <v>19.718309859154928</v>
      </c>
      <c r="S253" s="236"/>
      <c r="T253" s="236"/>
      <c r="U253" s="236">
        <f t="shared" si="35"/>
        <v>28.5</v>
      </c>
      <c r="V253" s="236">
        <f t="shared" si="36"/>
        <v>0</v>
      </c>
      <c r="W253" s="236">
        <f t="shared" si="37"/>
        <v>28.5</v>
      </c>
      <c r="X253" s="236">
        <f t="shared" si="38"/>
        <v>0</v>
      </c>
      <c r="Y253" s="236">
        <f t="shared" si="39"/>
        <v>0</v>
      </c>
    </row>
    <row r="254" spans="2:25" ht="11.25">
      <c r="B254" s="194" t="s">
        <v>113</v>
      </c>
      <c r="C254" s="210" t="s">
        <v>321</v>
      </c>
      <c r="D254" s="152" t="s">
        <v>114</v>
      </c>
      <c r="E254" s="152"/>
      <c r="F254" s="236">
        <f t="shared" si="41"/>
        <v>35.5</v>
      </c>
      <c r="G254" s="236"/>
      <c r="H254" s="236">
        <f>H255</f>
        <v>35.5</v>
      </c>
      <c r="I254" s="255"/>
      <c r="J254" s="236"/>
      <c r="K254" s="236">
        <f t="shared" si="33"/>
        <v>7</v>
      </c>
      <c r="L254" s="236"/>
      <c r="M254" s="236">
        <f>M255</f>
        <v>7</v>
      </c>
      <c r="N254" s="236"/>
      <c r="O254" s="236"/>
      <c r="P254" s="236">
        <f t="shared" si="34"/>
        <v>19.718309859154928</v>
      </c>
      <c r="Q254" s="236"/>
      <c r="R254" s="236">
        <f t="shared" si="40"/>
        <v>19.718309859154928</v>
      </c>
      <c r="S254" s="236"/>
      <c r="T254" s="236"/>
      <c r="U254" s="236">
        <f t="shared" si="35"/>
        <v>28.5</v>
      </c>
      <c r="V254" s="236">
        <f t="shared" si="36"/>
        <v>0</v>
      </c>
      <c r="W254" s="236">
        <f t="shared" si="37"/>
        <v>28.5</v>
      </c>
      <c r="X254" s="236">
        <f t="shared" si="38"/>
        <v>0</v>
      </c>
      <c r="Y254" s="236">
        <f t="shared" si="39"/>
        <v>0</v>
      </c>
    </row>
    <row r="255" spans="2:25" ht="11.25">
      <c r="B255" s="195" t="s">
        <v>123</v>
      </c>
      <c r="C255" s="210" t="s">
        <v>321</v>
      </c>
      <c r="D255" s="152" t="s">
        <v>114</v>
      </c>
      <c r="E255" s="152" t="s">
        <v>78</v>
      </c>
      <c r="F255" s="236">
        <f t="shared" si="41"/>
        <v>35.5</v>
      </c>
      <c r="G255" s="236"/>
      <c r="H255" s="236">
        <v>35.5</v>
      </c>
      <c r="I255" s="255"/>
      <c r="J255" s="236"/>
      <c r="K255" s="236">
        <f t="shared" si="33"/>
        <v>7</v>
      </c>
      <c r="L255" s="236"/>
      <c r="M255" s="236">
        <v>7</v>
      </c>
      <c r="N255" s="236"/>
      <c r="O255" s="236"/>
      <c r="P255" s="236">
        <f t="shared" si="34"/>
        <v>19.718309859154928</v>
      </c>
      <c r="Q255" s="236"/>
      <c r="R255" s="236">
        <f t="shared" si="40"/>
        <v>19.718309859154928</v>
      </c>
      <c r="S255" s="236"/>
      <c r="T255" s="236"/>
      <c r="U255" s="236">
        <f t="shared" si="35"/>
        <v>28.5</v>
      </c>
      <c r="V255" s="236">
        <f t="shared" si="36"/>
        <v>0</v>
      </c>
      <c r="W255" s="236">
        <f t="shared" si="37"/>
        <v>28.5</v>
      </c>
      <c r="X255" s="236">
        <f t="shared" si="38"/>
        <v>0</v>
      </c>
      <c r="Y255" s="236">
        <f t="shared" si="39"/>
        <v>0</v>
      </c>
    </row>
    <row r="256" spans="2:25" ht="22.5">
      <c r="B256" s="195" t="s">
        <v>48</v>
      </c>
      <c r="C256" s="210" t="s">
        <v>322</v>
      </c>
      <c r="D256" s="152"/>
      <c r="E256" s="152"/>
      <c r="F256" s="236">
        <f t="shared" si="41"/>
        <v>18</v>
      </c>
      <c r="G256" s="236"/>
      <c r="H256" s="236">
        <f>H257</f>
        <v>18</v>
      </c>
      <c r="I256" s="255"/>
      <c r="J256" s="236"/>
      <c r="K256" s="236">
        <f t="shared" si="33"/>
        <v>0</v>
      </c>
      <c r="L256" s="236"/>
      <c r="M256" s="236">
        <f>M257</f>
        <v>0</v>
      </c>
      <c r="N256" s="236"/>
      <c r="O256" s="236"/>
      <c r="P256" s="236">
        <f t="shared" si="34"/>
        <v>0</v>
      </c>
      <c r="Q256" s="236"/>
      <c r="R256" s="236">
        <f t="shared" si="40"/>
        <v>0</v>
      </c>
      <c r="S256" s="236"/>
      <c r="T256" s="236"/>
      <c r="U256" s="236">
        <f t="shared" si="35"/>
        <v>18</v>
      </c>
      <c r="V256" s="236">
        <f t="shared" si="36"/>
        <v>0</v>
      </c>
      <c r="W256" s="236">
        <f t="shared" si="37"/>
        <v>18</v>
      </c>
      <c r="X256" s="236">
        <f t="shared" si="38"/>
        <v>0</v>
      </c>
      <c r="Y256" s="236">
        <f t="shared" si="39"/>
        <v>0</v>
      </c>
    </row>
    <row r="257" spans="2:25" ht="22.5">
      <c r="B257" s="195" t="s">
        <v>49</v>
      </c>
      <c r="C257" s="210" t="s">
        <v>323</v>
      </c>
      <c r="D257" s="152"/>
      <c r="E257" s="152"/>
      <c r="F257" s="236">
        <f t="shared" si="41"/>
        <v>18</v>
      </c>
      <c r="G257" s="236"/>
      <c r="H257" s="236">
        <f>H258</f>
        <v>18</v>
      </c>
      <c r="I257" s="255"/>
      <c r="J257" s="236"/>
      <c r="K257" s="236">
        <f t="shared" si="33"/>
        <v>0</v>
      </c>
      <c r="L257" s="236"/>
      <c r="M257" s="236">
        <f>M258</f>
        <v>0</v>
      </c>
      <c r="N257" s="236"/>
      <c r="O257" s="236"/>
      <c r="P257" s="236">
        <f t="shared" si="34"/>
        <v>0</v>
      </c>
      <c r="Q257" s="236"/>
      <c r="R257" s="236">
        <f t="shared" si="40"/>
        <v>0</v>
      </c>
      <c r="S257" s="236"/>
      <c r="T257" s="236"/>
      <c r="U257" s="236">
        <f t="shared" si="35"/>
        <v>18</v>
      </c>
      <c r="V257" s="236">
        <f t="shared" si="36"/>
        <v>0</v>
      </c>
      <c r="W257" s="236">
        <f t="shared" si="37"/>
        <v>18</v>
      </c>
      <c r="X257" s="236">
        <f t="shared" si="38"/>
        <v>0</v>
      </c>
      <c r="Y257" s="236">
        <f t="shared" si="39"/>
        <v>0</v>
      </c>
    </row>
    <row r="258" spans="2:25" ht="11.25">
      <c r="B258" s="194" t="s">
        <v>113</v>
      </c>
      <c r="C258" s="210" t="s">
        <v>323</v>
      </c>
      <c r="D258" s="152" t="s">
        <v>114</v>
      </c>
      <c r="E258" s="152"/>
      <c r="F258" s="236">
        <f t="shared" si="41"/>
        <v>18</v>
      </c>
      <c r="G258" s="236"/>
      <c r="H258" s="236">
        <f>H259</f>
        <v>18</v>
      </c>
      <c r="I258" s="255"/>
      <c r="J258" s="236"/>
      <c r="K258" s="236">
        <f t="shared" si="33"/>
        <v>0</v>
      </c>
      <c r="L258" s="236"/>
      <c r="M258" s="236">
        <f>M259</f>
        <v>0</v>
      </c>
      <c r="N258" s="236"/>
      <c r="O258" s="236"/>
      <c r="P258" s="236">
        <f t="shared" si="34"/>
        <v>0</v>
      </c>
      <c r="Q258" s="236"/>
      <c r="R258" s="236">
        <f t="shared" si="40"/>
        <v>0</v>
      </c>
      <c r="S258" s="236"/>
      <c r="T258" s="236"/>
      <c r="U258" s="236">
        <f t="shared" si="35"/>
        <v>18</v>
      </c>
      <c r="V258" s="236">
        <f t="shared" si="36"/>
        <v>0</v>
      </c>
      <c r="W258" s="236">
        <f t="shared" si="37"/>
        <v>18</v>
      </c>
      <c r="X258" s="236">
        <f t="shared" si="38"/>
        <v>0</v>
      </c>
      <c r="Y258" s="236">
        <f t="shared" si="39"/>
        <v>0</v>
      </c>
    </row>
    <row r="259" spans="2:25" ht="11.25">
      <c r="B259" s="195" t="s">
        <v>123</v>
      </c>
      <c r="C259" s="210" t="s">
        <v>323</v>
      </c>
      <c r="D259" s="152" t="s">
        <v>114</v>
      </c>
      <c r="E259" s="152" t="s">
        <v>78</v>
      </c>
      <c r="F259" s="236">
        <f t="shared" si="41"/>
        <v>18</v>
      </c>
      <c r="G259" s="236"/>
      <c r="H259" s="236">
        <v>18</v>
      </c>
      <c r="I259" s="255"/>
      <c r="J259" s="236"/>
      <c r="K259" s="236">
        <f t="shared" si="33"/>
        <v>0</v>
      </c>
      <c r="L259" s="236"/>
      <c r="M259" s="236">
        <v>0</v>
      </c>
      <c r="N259" s="236"/>
      <c r="O259" s="236"/>
      <c r="P259" s="236">
        <f t="shared" si="34"/>
        <v>0</v>
      </c>
      <c r="Q259" s="236"/>
      <c r="R259" s="236">
        <f t="shared" si="40"/>
        <v>0</v>
      </c>
      <c r="S259" s="236"/>
      <c r="T259" s="236"/>
      <c r="U259" s="236">
        <f t="shared" si="35"/>
        <v>18</v>
      </c>
      <c r="V259" s="236">
        <f t="shared" si="36"/>
        <v>0</v>
      </c>
      <c r="W259" s="236">
        <f t="shared" si="37"/>
        <v>18</v>
      </c>
      <c r="X259" s="236">
        <f t="shared" si="38"/>
        <v>0</v>
      </c>
      <c r="Y259" s="236">
        <f t="shared" si="39"/>
        <v>0</v>
      </c>
    </row>
    <row r="260" spans="2:25" ht="22.5">
      <c r="B260" s="195" t="s">
        <v>4</v>
      </c>
      <c r="C260" s="210" t="s">
        <v>360</v>
      </c>
      <c r="D260" s="152"/>
      <c r="E260" s="152"/>
      <c r="F260" s="236">
        <f t="shared" si="41"/>
        <v>115.5</v>
      </c>
      <c r="G260" s="236"/>
      <c r="H260" s="236">
        <f>H261</f>
        <v>115.5</v>
      </c>
      <c r="I260" s="255"/>
      <c r="J260" s="236"/>
      <c r="K260" s="236">
        <f t="shared" si="33"/>
        <v>0</v>
      </c>
      <c r="L260" s="236"/>
      <c r="M260" s="236">
        <f>M261</f>
        <v>0</v>
      </c>
      <c r="N260" s="236"/>
      <c r="O260" s="236"/>
      <c r="P260" s="236">
        <f t="shared" si="34"/>
        <v>0</v>
      </c>
      <c r="Q260" s="236"/>
      <c r="R260" s="236">
        <f t="shared" si="40"/>
        <v>0</v>
      </c>
      <c r="S260" s="236"/>
      <c r="T260" s="236"/>
      <c r="U260" s="236">
        <f t="shared" si="35"/>
        <v>115.5</v>
      </c>
      <c r="V260" s="236">
        <f t="shared" si="36"/>
        <v>0</v>
      </c>
      <c r="W260" s="236">
        <f t="shared" si="37"/>
        <v>115.5</v>
      </c>
      <c r="X260" s="236">
        <f t="shared" si="38"/>
        <v>0</v>
      </c>
      <c r="Y260" s="236">
        <f t="shared" si="39"/>
        <v>0</v>
      </c>
    </row>
    <row r="261" spans="2:25" ht="22.5">
      <c r="B261" s="195" t="s">
        <v>5</v>
      </c>
      <c r="C261" s="210" t="s">
        <v>361</v>
      </c>
      <c r="D261" s="152"/>
      <c r="E261" s="152"/>
      <c r="F261" s="236">
        <f t="shared" si="41"/>
        <v>115.5</v>
      </c>
      <c r="G261" s="236"/>
      <c r="H261" s="236">
        <f>H262+H264+H266</f>
        <v>115.5</v>
      </c>
      <c r="I261" s="255"/>
      <c r="J261" s="236"/>
      <c r="K261" s="236">
        <f t="shared" si="33"/>
        <v>0</v>
      </c>
      <c r="L261" s="236"/>
      <c r="M261" s="236">
        <f>M262+M264+M266</f>
        <v>0</v>
      </c>
      <c r="N261" s="236"/>
      <c r="O261" s="236"/>
      <c r="P261" s="236">
        <f t="shared" si="34"/>
        <v>0</v>
      </c>
      <c r="Q261" s="236"/>
      <c r="R261" s="236">
        <f t="shared" si="40"/>
        <v>0</v>
      </c>
      <c r="S261" s="236"/>
      <c r="T261" s="236"/>
      <c r="U261" s="236">
        <f t="shared" si="35"/>
        <v>115.5</v>
      </c>
      <c r="V261" s="236">
        <f t="shared" si="36"/>
        <v>0</v>
      </c>
      <c r="W261" s="236">
        <f t="shared" si="37"/>
        <v>115.5</v>
      </c>
      <c r="X261" s="236">
        <f t="shared" si="38"/>
        <v>0</v>
      </c>
      <c r="Y261" s="236">
        <f t="shared" si="39"/>
        <v>0</v>
      </c>
    </row>
    <row r="262" spans="2:25" ht="11.25">
      <c r="B262" s="194" t="s">
        <v>113</v>
      </c>
      <c r="C262" s="210" t="s">
        <v>361</v>
      </c>
      <c r="D262" s="152" t="s">
        <v>114</v>
      </c>
      <c r="E262" s="152"/>
      <c r="F262" s="236">
        <f t="shared" si="41"/>
        <v>38.5</v>
      </c>
      <c r="G262" s="236"/>
      <c r="H262" s="236">
        <f>H263</f>
        <v>38.5</v>
      </c>
      <c r="I262" s="255"/>
      <c r="J262" s="236"/>
      <c r="K262" s="236">
        <f t="shared" si="33"/>
        <v>0</v>
      </c>
      <c r="L262" s="236"/>
      <c r="M262" s="236">
        <f>M263</f>
        <v>0</v>
      </c>
      <c r="N262" s="236"/>
      <c r="O262" s="236"/>
      <c r="P262" s="236">
        <f t="shared" si="34"/>
        <v>0</v>
      </c>
      <c r="Q262" s="236"/>
      <c r="R262" s="236">
        <f t="shared" si="40"/>
        <v>0</v>
      </c>
      <c r="S262" s="236"/>
      <c r="T262" s="236"/>
      <c r="U262" s="236">
        <f t="shared" si="35"/>
        <v>38.5</v>
      </c>
      <c r="V262" s="236">
        <f t="shared" si="36"/>
        <v>0</v>
      </c>
      <c r="W262" s="236">
        <f t="shared" si="37"/>
        <v>38.5</v>
      </c>
      <c r="X262" s="236">
        <f t="shared" si="38"/>
        <v>0</v>
      </c>
      <c r="Y262" s="236">
        <f t="shared" si="39"/>
        <v>0</v>
      </c>
    </row>
    <row r="263" spans="2:25" ht="11.25">
      <c r="B263" s="195" t="s">
        <v>470</v>
      </c>
      <c r="C263" s="210" t="s">
        <v>361</v>
      </c>
      <c r="D263" s="152" t="s">
        <v>114</v>
      </c>
      <c r="E263" s="152" t="s">
        <v>84</v>
      </c>
      <c r="F263" s="236">
        <f t="shared" si="41"/>
        <v>38.5</v>
      </c>
      <c r="G263" s="236"/>
      <c r="H263" s="236">
        <v>38.5</v>
      </c>
      <c r="I263" s="255"/>
      <c r="J263" s="236"/>
      <c r="K263" s="236">
        <f t="shared" si="33"/>
        <v>0</v>
      </c>
      <c r="L263" s="236"/>
      <c r="M263" s="236">
        <v>0</v>
      </c>
      <c r="N263" s="236"/>
      <c r="O263" s="236"/>
      <c r="P263" s="236">
        <f t="shared" si="34"/>
        <v>0</v>
      </c>
      <c r="Q263" s="236"/>
      <c r="R263" s="236">
        <f t="shared" si="40"/>
        <v>0</v>
      </c>
      <c r="S263" s="236"/>
      <c r="T263" s="236"/>
      <c r="U263" s="236">
        <f t="shared" si="35"/>
        <v>38.5</v>
      </c>
      <c r="V263" s="236">
        <f t="shared" si="36"/>
        <v>0</v>
      </c>
      <c r="W263" s="236">
        <f t="shared" si="37"/>
        <v>38.5</v>
      </c>
      <c r="X263" s="236">
        <f t="shared" si="38"/>
        <v>0</v>
      </c>
      <c r="Y263" s="236">
        <f t="shared" si="39"/>
        <v>0</v>
      </c>
    </row>
    <row r="264" spans="2:25" ht="11.25">
      <c r="B264" s="194" t="s">
        <v>538</v>
      </c>
      <c r="C264" s="210" t="s">
        <v>361</v>
      </c>
      <c r="D264" s="152" t="s">
        <v>358</v>
      </c>
      <c r="E264" s="152"/>
      <c r="F264" s="236">
        <f t="shared" si="41"/>
        <v>47</v>
      </c>
      <c r="G264" s="236"/>
      <c r="H264" s="236">
        <f>H265</f>
        <v>47</v>
      </c>
      <c r="I264" s="255"/>
      <c r="J264" s="236"/>
      <c r="K264" s="236">
        <f t="shared" si="33"/>
        <v>0</v>
      </c>
      <c r="L264" s="236"/>
      <c r="M264" s="236">
        <f>M265</f>
        <v>0</v>
      </c>
      <c r="N264" s="236"/>
      <c r="O264" s="236"/>
      <c r="P264" s="236">
        <f t="shared" si="34"/>
        <v>0</v>
      </c>
      <c r="Q264" s="236"/>
      <c r="R264" s="236">
        <f t="shared" si="40"/>
        <v>0</v>
      </c>
      <c r="S264" s="236"/>
      <c r="T264" s="236"/>
      <c r="U264" s="236">
        <f t="shared" si="35"/>
        <v>47</v>
      </c>
      <c r="V264" s="236">
        <f t="shared" si="36"/>
        <v>0</v>
      </c>
      <c r="W264" s="236">
        <f t="shared" si="37"/>
        <v>47</v>
      </c>
      <c r="X264" s="236">
        <f t="shared" si="38"/>
        <v>0</v>
      </c>
      <c r="Y264" s="236">
        <f t="shared" si="39"/>
        <v>0</v>
      </c>
    </row>
    <row r="265" spans="2:25" ht="11.25">
      <c r="B265" s="195" t="s">
        <v>470</v>
      </c>
      <c r="C265" s="210" t="s">
        <v>361</v>
      </c>
      <c r="D265" s="152" t="s">
        <v>358</v>
      </c>
      <c r="E265" s="152" t="s">
        <v>84</v>
      </c>
      <c r="F265" s="236">
        <f t="shared" si="41"/>
        <v>47</v>
      </c>
      <c r="G265" s="236"/>
      <c r="H265" s="236">
        <v>47</v>
      </c>
      <c r="I265" s="255"/>
      <c r="J265" s="236"/>
      <c r="K265" s="236">
        <f t="shared" si="33"/>
        <v>0</v>
      </c>
      <c r="L265" s="236"/>
      <c r="M265" s="236">
        <v>0</v>
      </c>
      <c r="N265" s="236"/>
      <c r="O265" s="236"/>
      <c r="P265" s="236">
        <f t="shared" si="34"/>
        <v>0</v>
      </c>
      <c r="Q265" s="236"/>
      <c r="R265" s="236">
        <f t="shared" si="40"/>
        <v>0</v>
      </c>
      <c r="S265" s="236"/>
      <c r="T265" s="236"/>
      <c r="U265" s="236">
        <f t="shared" si="35"/>
        <v>47</v>
      </c>
      <c r="V265" s="236">
        <f t="shared" si="36"/>
        <v>0</v>
      </c>
      <c r="W265" s="236">
        <f t="shared" si="37"/>
        <v>47</v>
      </c>
      <c r="X265" s="236">
        <f t="shared" si="38"/>
        <v>0</v>
      </c>
      <c r="Y265" s="236">
        <f t="shared" si="39"/>
        <v>0</v>
      </c>
    </row>
    <row r="266" spans="2:25" ht="11.25">
      <c r="B266" s="195" t="s">
        <v>233</v>
      </c>
      <c r="C266" s="210" t="s">
        <v>361</v>
      </c>
      <c r="D266" s="152" t="s">
        <v>234</v>
      </c>
      <c r="E266" s="152"/>
      <c r="F266" s="236">
        <f t="shared" si="41"/>
        <v>30</v>
      </c>
      <c r="G266" s="236"/>
      <c r="H266" s="236">
        <f>H267</f>
        <v>30</v>
      </c>
      <c r="I266" s="255"/>
      <c r="J266" s="236"/>
      <c r="K266" s="236">
        <f t="shared" si="33"/>
        <v>0</v>
      </c>
      <c r="L266" s="236"/>
      <c r="M266" s="236">
        <f>M267</f>
        <v>0</v>
      </c>
      <c r="N266" s="236"/>
      <c r="O266" s="236"/>
      <c r="P266" s="236">
        <f t="shared" si="34"/>
        <v>0</v>
      </c>
      <c r="Q266" s="236"/>
      <c r="R266" s="236">
        <f t="shared" si="40"/>
        <v>0</v>
      </c>
      <c r="S266" s="236"/>
      <c r="T266" s="236"/>
      <c r="U266" s="236">
        <f t="shared" si="35"/>
        <v>30</v>
      </c>
      <c r="V266" s="236">
        <f t="shared" si="36"/>
        <v>0</v>
      </c>
      <c r="W266" s="236">
        <f t="shared" si="37"/>
        <v>30</v>
      </c>
      <c r="X266" s="236">
        <f t="shared" si="38"/>
        <v>0</v>
      </c>
      <c r="Y266" s="236">
        <f t="shared" si="39"/>
        <v>0</v>
      </c>
    </row>
    <row r="267" spans="2:25" ht="11.25">
      <c r="B267" s="195" t="s">
        <v>470</v>
      </c>
      <c r="C267" s="210" t="s">
        <v>361</v>
      </c>
      <c r="D267" s="152" t="s">
        <v>234</v>
      </c>
      <c r="E267" s="152" t="s">
        <v>84</v>
      </c>
      <c r="F267" s="236">
        <f t="shared" si="41"/>
        <v>30</v>
      </c>
      <c r="G267" s="236"/>
      <c r="H267" s="236">
        <v>30</v>
      </c>
      <c r="I267" s="255"/>
      <c r="J267" s="236"/>
      <c r="K267" s="236">
        <f t="shared" si="33"/>
        <v>0</v>
      </c>
      <c r="L267" s="236"/>
      <c r="M267" s="236">
        <v>0</v>
      </c>
      <c r="N267" s="236"/>
      <c r="O267" s="236"/>
      <c r="P267" s="236">
        <f t="shared" si="34"/>
        <v>0</v>
      </c>
      <c r="Q267" s="236"/>
      <c r="R267" s="236">
        <f t="shared" si="40"/>
        <v>0</v>
      </c>
      <c r="S267" s="236"/>
      <c r="T267" s="236"/>
      <c r="U267" s="236">
        <f t="shared" si="35"/>
        <v>30</v>
      </c>
      <c r="V267" s="236">
        <f t="shared" si="36"/>
        <v>0</v>
      </c>
      <c r="W267" s="236">
        <f t="shared" si="37"/>
        <v>30</v>
      </c>
      <c r="X267" s="236">
        <f t="shared" si="38"/>
        <v>0</v>
      </c>
      <c r="Y267" s="236">
        <f t="shared" si="39"/>
        <v>0</v>
      </c>
    </row>
    <row r="268" spans="2:25" ht="22.5">
      <c r="B268" s="195" t="s">
        <v>6</v>
      </c>
      <c r="C268" s="210" t="s">
        <v>324</v>
      </c>
      <c r="D268" s="152"/>
      <c r="E268" s="152"/>
      <c r="F268" s="236">
        <f t="shared" si="41"/>
        <v>11.5</v>
      </c>
      <c r="G268" s="236"/>
      <c r="H268" s="236">
        <f>H269</f>
        <v>11.5</v>
      </c>
      <c r="I268" s="255"/>
      <c r="J268" s="236"/>
      <c r="K268" s="236">
        <f aca="true" t="shared" si="42" ref="K268:K287">L268+M268+N268+O268</f>
        <v>8.5</v>
      </c>
      <c r="L268" s="236"/>
      <c r="M268" s="236">
        <f>M269</f>
        <v>8.5</v>
      </c>
      <c r="N268" s="236"/>
      <c r="O268" s="236"/>
      <c r="P268" s="236">
        <f aca="true" t="shared" si="43" ref="P268:P287">K268/F268*100</f>
        <v>73.91304347826086</v>
      </c>
      <c r="Q268" s="236"/>
      <c r="R268" s="236">
        <f t="shared" si="40"/>
        <v>73.91304347826086</v>
      </c>
      <c r="S268" s="236"/>
      <c r="T268" s="236"/>
      <c r="U268" s="236">
        <f aca="true" t="shared" si="44" ref="U268:U287">F268-K268</f>
        <v>3</v>
      </c>
      <c r="V268" s="236">
        <f aca="true" t="shared" si="45" ref="V268:V287">G268-L268</f>
        <v>0</v>
      </c>
      <c r="W268" s="236">
        <f aca="true" t="shared" si="46" ref="W268:W287">H268-M268</f>
        <v>3</v>
      </c>
      <c r="X268" s="236">
        <f aca="true" t="shared" si="47" ref="X268:X287">I268-N268</f>
        <v>0</v>
      </c>
      <c r="Y268" s="236">
        <f aca="true" t="shared" si="48" ref="Y268:Y287">J268-O268</f>
        <v>0</v>
      </c>
    </row>
    <row r="269" spans="2:25" ht="22.5">
      <c r="B269" s="195" t="s">
        <v>7</v>
      </c>
      <c r="C269" s="210" t="s">
        <v>325</v>
      </c>
      <c r="D269" s="152"/>
      <c r="E269" s="152"/>
      <c r="F269" s="236">
        <f t="shared" si="41"/>
        <v>11.5</v>
      </c>
      <c r="G269" s="236"/>
      <c r="H269" s="236">
        <f>H270</f>
        <v>11.5</v>
      </c>
      <c r="I269" s="255"/>
      <c r="J269" s="236"/>
      <c r="K269" s="236">
        <f t="shared" si="42"/>
        <v>8.5</v>
      </c>
      <c r="L269" s="236"/>
      <c r="M269" s="236">
        <f>M270</f>
        <v>8.5</v>
      </c>
      <c r="N269" s="236"/>
      <c r="O269" s="236"/>
      <c r="P269" s="236">
        <f t="shared" si="43"/>
        <v>73.91304347826086</v>
      </c>
      <c r="Q269" s="236"/>
      <c r="R269" s="236">
        <f t="shared" si="40"/>
        <v>73.91304347826086</v>
      </c>
      <c r="S269" s="236"/>
      <c r="T269" s="236"/>
      <c r="U269" s="236">
        <f t="shared" si="44"/>
        <v>3</v>
      </c>
      <c r="V269" s="236">
        <f t="shared" si="45"/>
        <v>0</v>
      </c>
      <c r="W269" s="236">
        <f t="shared" si="46"/>
        <v>3</v>
      </c>
      <c r="X269" s="236">
        <f t="shared" si="47"/>
        <v>0</v>
      </c>
      <c r="Y269" s="236">
        <f t="shared" si="48"/>
        <v>0</v>
      </c>
    </row>
    <row r="270" spans="2:25" ht="11.25">
      <c r="B270" s="194" t="s">
        <v>113</v>
      </c>
      <c r="C270" s="210" t="s">
        <v>325</v>
      </c>
      <c r="D270" s="152" t="s">
        <v>114</v>
      </c>
      <c r="E270" s="152"/>
      <c r="F270" s="236">
        <f t="shared" si="41"/>
        <v>11.5</v>
      </c>
      <c r="G270" s="236"/>
      <c r="H270" s="236">
        <f>H271</f>
        <v>11.5</v>
      </c>
      <c r="I270" s="255"/>
      <c r="J270" s="236"/>
      <c r="K270" s="236">
        <f t="shared" si="42"/>
        <v>8.5</v>
      </c>
      <c r="L270" s="236"/>
      <c r="M270" s="236">
        <f>M271</f>
        <v>8.5</v>
      </c>
      <c r="N270" s="236"/>
      <c r="O270" s="236"/>
      <c r="P270" s="236">
        <f t="shared" si="43"/>
        <v>73.91304347826086</v>
      </c>
      <c r="Q270" s="236"/>
      <c r="R270" s="236">
        <f t="shared" si="40"/>
        <v>73.91304347826086</v>
      </c>
      <c r="S270" s="236"/>
      <c r="T270" s="236"/>
      <c r="U270" s="236">
        <f t="shared" si="44"/>
        <v>3</v>
      </c>
      <c r="V270" s="236">
        <f t="shared" si="45"/>
        <v>0</v>
      </c>
      <c r="W270" s="236">
        <f t="shared" si="46"/>
        <v>3</v>
      </c>
      <c r="X270" s="236">
        <f t="shared" si="47"/>
        <v>0</v>
      </c>
      <c r="Y270" s="236">
        <f t="shared" si="48"/>
        <v>0</v>
      </c>
    </row>
    <row r="271" spans="2:25" ht="11.25">
      <c r="B271" s="195" t="s">
        <v>123</v>
      </c>
      <c r="C271" s="210" t="s">
        <v>325</v>
      </c>
      <c r="D271" s="152" t="s">
        <v>114</v>
      </c>
      <c r="E271" s="152" t="s">
        <v>78</v>
      </c>
      <c r="F271" s="236">
        <f t="shared" si="41"/>
        <v>11.5</v>
      </c>
      <c r="G271" s="236"/>
      <c r="H271" s="236">
        <v>11.5</v>
      </c>
      <c r="I271" s="255"/>
      <c r="J271" s="236"/>
      <c r="K271" s="236">
        <f t="shared" si="42"/>
        <v>8.5</v>
      </c>
      <c r="L271" s="236"/>
      <c r="M271" s="236">
        <v>8.5</v>
      </c>
      <c r="N271" s="236"/>
      <c r="O271" s="236"/>
      <c r="P271" s="236">
        <f t="shared" si="43"/>
        <v>73.91304347826086</v>
      </c>
      <c r="Q271" s="236"/>
      <c r="R271" s="236">
        <f t="shared" si="40"/>
        <v>73.91304347826086</v>
      </c>
      <c r="S271" s="236"/>
      <c r="T271" s="236"/>
      <c r="U271" s="236">
        <f t="shared" si="44"/>
        <v>3</v>
      </c>
      <c r="V271" s="236">
        <f t="shared" si="45"/>
        <v>0</v>
      </c>
      <c r="W271" s="236">
        <f t="shared" si="46"/>
        <v>3</v>
      </c>
      <c r="X271" s="236">
        <f t="shared" si="47"/>
        <v>0</v>
      </c>
      <c r="Y271" s="236">
        <f t="shared" si="48"/>
        <v>0</v>
      </c>
    </row>
    <row r="272" spans="2:25" s="192" customFormat="1" ht="11.25">
      <c r="B272" s="214" t="s">
        <v>315</v>
      </c>
      <c r="C272" s="190" t="s">
        <v>316</v>
      </c>
      <c r="D272" s="190"/>
      <c r="E272" s="190"/>
      <c r="F272" s="235">
        <f t="shared" si="41"/>
        <v>1189.5</v>
      </c>
      <c r="G272" s="235"/>
      <c r="H272" s="235">
        <f>H273</f>
        <v>1189.5</v>
      </c>
      <c r="I272" s="254"/>
      <c r="J272" s="235"/>
      <c r="K272" s="235">
        <f t="shared" si="42"/>
        <v>0</v>
      </c>
      <c r="L272" s="235"/>
      <c r="M272" s="235">
        <f>M273</f>
        <v>0</v>
      </c>
      <c r="N272" s="235"/>
      <c r="O272" s="235"/>
      <c r="P272" s="235">
        <f t="shared" si="43"/>
        <v>0</v>
      </c>
      <c r="Q272" s="235"/>
      <c r="R272" s="235">
        <f t="shared" si="40"/>
        <v>0</v>
      </c>
      <c r="S272" s="235"/>
      <c r="T272" s="235"/>
      <c r="U272" s="235">
        <f t="shared" si="44"/>
        <v>1189.5</v>
      </c>
      <c r="V272" s="235">
        <f t="shared" si="45"/>
        <v>0</v>
      </c>
      <c r="W272" s="235">
        <f t="shared" si="46"/>
        <v>1189.5</v>
      </c>
      <c r="X272" s="235">
        <f t="shared" si="47"/>
        <v>0</v>
      </c>
      <c r="Y272" s="235">
        <f t="shared" si="48"/>
        <v>0</v>
      </c>
    </row>
    <row r="273" spans="2:25" ht="11.25">
      <c r="B273" s="195" t="s">
        <v>317</v>
      </c>
      <c r="C273" s="152" t="s">
        <v>318</v>
      </c>
      <c r="D273" s="152"/>
      <c r="E273" s="152"/>
      <c r="F273" s="236">
        <f t="shared" si="41"/>
        <v>1189.5</v>
      </c>
      <c r="G273" s="236"/>
      <c r="H273" s="236">
        <f>H274+H276+H278</f>
        <v>1189.5</v>
      </c>
      <c r="I273" s="255"/>
      <c r="J273" s="236"/>
      <c r="K273" s="236">
        <f t="shared" si="42"/>
        <v>0</v>
      </c>
      <c r="L273" s="236"/>
      <c r="M273" s="236">
        <f>M274+M276+M278</f>
        <v>0</v>
      </c>
      <c r="N273" s="236"/>
      <c r="O273" s="236"/>
      <c r="P273" s="236">
        <f t="shared" si="43"/>
        <v>0</v>
      </c>
      <c r="Q273" s="236"/>
      <c r="R273" s="236">
        <f t="shared" si="40"/>
        <v>0</v>
      </c>
      <c r="S273" s="236"/>
      <c r="T273" s="236"/>
      <c r="U273" s="236">
        <f t="shared" si="44"/>
        <v>1189.5</v>
      </c>
      <c r="V273" s="236">
        <f t="shared" si="45"/>
        <v>0</v>
      </c>
      <c r="W273" s="236">
        <f t="shared" si="46"/>
        <v>1189.5</v>
      </c>
      <c r="X273" s="236">
        <f t="shared" si="47"/>
        <v>0</v>
      </c>
      <c r="Y273" s="236">
        <f t="shared" si="48"/>
        <v>0</v>
      </c>
    </row>
    <row r="274" spans="2:25" ht="11.25">
      <c r="B274" s="194" t="s">
        <v>113</v>
      </c>
      <c r="C274" s="152" t="s">
        <v>318</v>
      </c>
      <c r="D274" s="152" t="s">
        <v>114</v>
      </c>
      <c r="E274" s="152"/>
      <c r="F274" s="236">
        <f t="shared" si="41"/>
        <v>21.4</v>
      </c>
      <c r="G274" s="236"/>
      <c r="H274" s="236">
        <f>H275</f>
        <v>21.4</v>
      </c>
      <c r="I274" s="255"/>
      <c r="J274" s="236"/>
      <c r="K274" s="236">
        <f t="shared" si="42"/>
        <v>0</v>
      </c>
      <c r="L274" s="236"/>
      <c r="M274" s="236">
        <f>M275</f>
        <v>0</v>
      </c>
      <c r="N274" s="236"/>
      <c r="O274" s="236"/>
      <c r="P274" s="236">
        <f t="shared" si="43"/>
        <v>0</v>
      </c>
      <c r="Q274" s="236"/>
      <c r="R274" s="236">
        <f t="shared" si="40"/>
        <v>0</v>
      </c>
      <c r="S274" s="236"/>
      <c r="T274" s="236"/>
      <c r="U274" s="236">
        <f t="shared" si="44"/>
        <v>21.4</v>
      </c>
      <c r="V274" s="236">
        <f t="shared" si="45"/>
        <v>0</v>
      </c>
      <c r="W274" s="236">
        <f t="shared" si="46"/>
        <v>21.4</v>
      </c>
      <c r="X274" s="236">
        <f t="shared" si="47"/>
        <v>0</v>
      </c>
      <c r="Y274" s="236">
        <f t="shared" si="48"/>
        <v>0</v>
      </c>
    </row>
    <row r="275" spans="2:25" ht="11.25">
      <c r="B275" s="195" t="s">
        <v>123</v>
      </c>
      <c r="C275" s="152" t="s">
        <v>318</v>
      </c>
      <c r="D275" s="152" t="s">
        <v>114</v>
      </c>
      <c r="E275" s="152" t="s">
        <v>78</v>
      </c>
      <c r="F275" s="236">
        <f t="shared" si="41"/>
        <v>21.4</v>
      </c>
      <c r="G275" s="236"/>
      <c r="H275" s="236">
        <v>21.4</v>
      </c>
      <c r="I275" s="255"/>
      <c r="J275" s="236"/>
      <c r="K275" s="236">
        <f t="shared" si="42"/>
        <v>0</v>
      </c>
      <c r="L275" s="236"/>
      <c r="M275" s="236">
        <v>0</v>
      </c>
      <c r="N275" s="236"/>
      <c r="O275" s="236"/>
      <c r="P275" s="236">
        <f t="shared" si="43"/>
        <v>0</v>
      </c>
      <c r="Q275" s="236"/>
      <c r="R275" s="236">
        <f t="shared" si="40"/>
        <v>0</v>
      </c>
      <c r="S275" s="236"/>
      <c r="T275" s="236"/>
      <c r="U275" s="236">
        <f t="shared" si="44"/>
        <v>21.4</v>
      </c>
      <c r="V275" s="236">
        <f t="shared" si="45"/>
        <v>0</v>
      </c>
      <c r="W275" s="236">
        <f t="shared" si="46"/>
        <v>21.4</v>
      </c>
      <c r="X275" s="236">
        <f t="shared" si="47"/>
        <v>0</v>
      </c>
      <c r="Y275" s="236">
        <f t="shared" si="48"/>
        <v>0</v>
      </c>
    </row>
    <row r="276" spans="2:25" ht="11.25">
      <c r="B276" s="194" t="s">
        <v>538</v>
      </c>
      <c r="C276" s="152" t="s">
        <v>318</v>
      </c>
      <c r="D276" s="200">
        <v>300</v>
      </c>
      <c r="E276" s="152"/>
      <c r="F276" s="236">
        <f t="shared" si="41"/>
        <v>83.7</v>
      </c>
      <c r="G276" s="236"/>
      <c r="H276" s="236">
        <f>H277</f>
        <v>83.7</v>
      </c>
      <c r="I276" s="255"/>
      <c r="J276" s="236"/>
      <c r="K276" s="236">
        <f t="shared" si="42"/>
        <v>0</v>
      </c>
      <c r="L276" s="236"/>
      <c r="M276" s="236">
        <f>M277</f>
        <v>0</v>
      </c>
      <c r="N276" s="236"/>
      <c r="O276" s="236"/>
      <c r="P276" s="236">
        <f t="shared" si="43"/>
        <v>0</v>
      </c>
      <c r="Q276" s="236"/>
      <c r="R276" s="236">
        <f t="shared" si="40"/>
        <v>0</v>
      </c>
      <c r="S276" s="236"/>
      <c r="T276" s="236"/>
      <c r="U276" s="236">
        <f t="shared" si="44"/>
        <v>83.7</v>
      </c>
      <c r="V276" s="236">
        <f t="shared" si="45"/>
        <v>0</v>
      </c>
      <c r="W276" s="236">
        <f t="shared" si="46"/>
        <v>83.7</v>
      </c>
      <c r="X276" s="236">
        <f t="shared" si="47"/>
        <v>0</v>
      </c>
      <c r="Y276" s="236">
        <f t="shared" si="48"/>
        <v>0</v>
      </c>
    </row>
    <row r="277" spans="2:25" ht="11.25">
      <c r="B277" s="195" t="s">
        <v>123</v>
      </c>
      <c r="C277" s="152" t="s">
        <v>318</v>
      </c>
      <c r="D277" s="200">
        <v>300</v>
      </c>
      <c r="E277" s="152" t="s">
        <v>78</v>
      </c>
      <c r="F277" s="236">
        <f t="shared" si="41"/>
        <v>83.7</v>
      </c>
      <c r="G277" s="236"/>
      <c r="H277" s="236">
        <v>83.7</v>
      </c>
      <c r="I277" s="255"/>
      <c r="J277" s="236"/>
      <c r="K277" s="236">
        <f t="shared" si="42"/>
        <v>0</v>
      </c>
      <c r="L277" s="236"/>
      <c r="M277" s="236">
        <v>0</v>
      </c>
      <c r="N277" s="236"/>
      <c r="O277" s="236"/>
      <c r="P277" s="236">
        <f t="shared" si="43"/>
        <v>0</v>
      </c>
      <c r="Q277" s="236"/>
      <c r="R277" s="236">
        <f t="shared" si="40"/>
        <v>0</v>
      </c>
      <c r="S277" s="236"/>
      <c r="T277" s="236"/>
      <c r="U277" s="236">
        <f t="shared" si="44"/>
        <v>83.7</v>
      </c>
      <c r="V277" s="236">
        <f t="shared" si="45"/>
        <v>0</v>
      </c>
      <c r="W277" s="236">
        <f t="shared" si="46"/>
        <v>83.7</v>
      </c>
      <c r="X277" s="236">
        <f t="shared" si="47"/>
        <v>0</v>
      </c>
      <c r="Y277" s="236">
        <f t="shared" si="48"/>
        <v>0</v>
      </c>
    </row>
    <row r="278" spans="2:25" ht="11.25">
      <c r="B278" s="195" t="s">
        <v>233</v>
      </c>
      <c r="C278" s="152" t="s">
        <v>318</v>
      </c>
      <c r="D278" s="152" t="s">
        <v>234</v>
      </c>
      <c r="E278" s="152"/>
      <c r="F278" s="236">
        <f t="shared" si="41"/>
        <v>1084.4</v>
      </c>
      <c r="G278" s="236"/>
      <c r="H278" s="236">
        <f>H279</f>
        <v>1084.4</v>
      </c>
      <c r="I278" s="255"/>
      <c r="J278" s="236"/>
      <c r="K278" s="236">
        <f t="shared" si="42"/>
        <v>0</v>
      </c>
      <c r="L278" s="236"/>
      <c r="M278" s="236">
        <f>M279</f>
        <v>0</v>
      </c>
      <c r="N278" s="236"/>
      <c r="O278" s="236"/>
      <c r="P278" s="236">
        <f t="shared" si="43"/>
        <v>0</v>
      </c>
      <c r="Q278" s="236"/>
      <c r="R278" s="236">
        <f t="shared" si="40"/>
        <v>0</v>
      </c>
      <c r="S278" s="236"/>
      <c r="T278" s="236"/>
      <c r="U278" s="236">
        <f t="shared" si="44"/>
        <v>1084.4</v>
      </c>
      <c r="V278" s="236">
        <f t="shared" si="45"/>
        <v>0</v>
      </c>
      <c r="W278" s="236">
        <f t="shared" si="46"/>
        <v>1084.4</v>
      </c>
      <c r="X278" s="236">
        <f t="shared" si="47"/>
        <v>0</v>
      </c>
      <c r="Y278" s="236">
        <f t="shared" si="48"/>
        <v>0</v>
      </c>
    </row>
    <row r="279" spans="2:25" ht="11.25">
      <c r="B279" s="195" t="s">
        <v>123</v>
      </c>
      <c r="C279" s="152" t="s">
        <v>318</v>
      </c>
      <c r="D279" s="152" t="s">
        <v>234</v>
      </c>
      <c r="E279" s="152" t="s">
        <v>78</v>
      </c>
      <c r="F279" s="236">
        <f t="shared" si="41"/>
        <v>1084.4</v>
      </c>
      <c r="G279" s="236"/>
      <c r="H279" s="236">
        <v>1084.4</v>
      </c>
      <c r="I279" s="255"/>
      <c r="J279" s="236"/>
      <c r="K279" s="236">
        <f t="shared" si="42"/>
        <v>0</v>
      </c>
      <c r="L279" s="236"/>
      <c r="M279" s="236">
        <v>0</v>
      </c>
      <c r="N279" s="236"/>
      <c r="O279" s="236"/>
      <c r="P279" s="236">
        <f t="shared" si="43"/>
        <v>0</v>
      </c>
      <c r="Q279" s="236"/>
      <c r="R279" s="236">
        <f t="shared" si="40"/>
        <v>0</v>
      </c>
      <c r="S279" s="236"/>
      <c r="T279" s="236"/>
      <c r="U279" s="236">
        <f t="shared" si="44"/>
        <v>1084.4</v>
      </c>
      <c r="V279" s="236">
        <f t="shared" si="45"/>
        <v>0</v>
      </c>
      <c r="W279" s="236">
        <f t="shared" si="46"/>
        <v>1084.4</v>
      </c>
      <c r="X279" s="236">
        <f t="shared" si="47"/>
        <v>0</v>
      </c>
      <c r="Y279" s="236">
        <f t="shared" si="48"/>
        <v>0</v>
      </c>
    </row>
    <row r="280" spans="2:25" s="192" customFormat="1" ht="22.5">
      <c r="B280" s="221" t="s">
        <v>533</v>
      </c>
      <c r="C280" s="190" t="s">
        <v>534</v>
      </c>
      <c r="D280" s="190"/>
      <c r="E280" s="190"/>
      <c r="F280" s="235">
        <f t="shared" si="41"/>
        <v>60</v>
      </c>
      <c r="G280" s="235"/>
      <c r="H280" s="235">
        <f>H281</f>
        <v>60</v>
      </c>
      <c r="I280" s="254"/>
      <c r="J280" s="235"/>
      <c r="K280" s="235">
        <f t="shared" si="42"/>
        <v>0</v>
      </c>
      <c r="L280" s="235"/>
      <c r="M280" s="235">
        <f>M281</f>
        <v>0</v>
      </c>
      <c r="N280" s="235"/>
      <c r="O280" s="235"/>
      <c r="P280" s="235">
        <f t="shared" si="43"/>
        <v>0</v>
      </c>
      <c r="Q280" s="235"/>
      <c r="R280" s="235">
        <f t="shared" si="40"/>
        <v>0</v>
      </c>
      <c r="S280" s="235"/>
      <c r="T280" s="235"/>
      <c r="U280" s="235">
        <f t="shared" si="44"/>
        <v>60</v>
      </c>
      <c r="V280" s="235">
        <f t="shared" si="45"/>
        <v>0</v>
      </c>
      <c r="W280" s="235">
        <f t="shared" si="46"/>
        <v>60</v>
      </c>
      <c r="X280" s="235">
        <f t="shared" si="47"/>
        <v>0</v>
      </c>
      <c r="Y280" s="235">
        <f t="shared" si="48"/>
        <v>0</v>
      </c>
    </row>
    <row r="281" spans="2:25" ht="22.5">
      <c r="B281" s="222" t="s">
        <v>532</v>
      </c>
      <c r="C281" s="223" t="s">
        <v>531</v>
      </c>
      <c r="D281" s="152"/>
      <c r="E281" s="152"/>
      <c r="F281" s="236">
        <f t="shared" si="41"/>
        <v>60</v>
      </c>
      <c r="G281" s="236"/>
      <c r="H281" s="236">
        <f>H282</f>
        <v>60</v>
      </c>
      <c r="I281" s="257"/>
      <c r="J281" s="236"/>
      <c r="K281" s="236">
        <f t="shared" si="42"/>
        <v>0</v>
      </c>
      <c r="L281" s="236"/>
      <c r="M281" s="236">
        <f>M282</f>
        <v>0</v>
      </c>
      <c r="N281" s="236"/>
      <c r="O281" s="236"/>
      <c r="P281" s="236">
        <f t="shared" si="43"/>
        <v>0</v>
      </c>
      <c r="Q281" s="236"/>
      <c r="R281" s="236">
        <f t="shared" si="40"/>
        <v>0</v>
      </c>
      <c r="S281" s="236"/>
      <c r="T281" s="236"/>
      <c r="U281" s="236">
        <f t="shared" si="44"/>
        <v>60</v>
      </c>
      <c r="V281" s="236">
        <f t="shared" si="45"/>
        <v>0</v>
      </c>
      <c r="W281" s="236">
        <f t="shared" si="46"/>
        <v>60</v>
      </c>
      <c r="X281" s="236">
        <f t="shared" si="47"/>
        <v>0</v>
      </c>
      <c r="Y281" s="236">
        <f t="shared" si="48"/>
        <v>0</v>
      </c>
    </row>
    <row r="282" spans="2:25" ht="11.25">
      <c r="B282" s="195" t="s">
        <v>233</v>
      </c>
      <c r="C282" s="223" t="s">
        <v>531</v>
      </c>
      <c r="D282" s="152" t="s">
        <v>234</v>
      </c>
      <c r="E282" s="152"/>
      <c r="F282" s="236">
        <f t="shared" si="41"/>
        <v>60</v>
      </c>
      <c r="G282" s="236"/>
      <c r="H282" s="236">
        <f>H283</f>
        <v>60</v>
      </c>
      <c r="I282" s="257"/>
      <c r="J282" s="236"/>
      <c r="K282" s="236">
        <f t="shared" si="42"/>
        <v>0</v>
      </c>
      <c r="L282" s="236"/>
      <c r="M282" s="236">
        <f>M283</f>
        <v>0</v>
      </c>
      <c r="N282" s="236"/>
      <c r="O282" s="236"/>
      <c r="P282" s="236">
        <f t="shared" si="43"/>
        <v>0</v>
      </c>
      <c r="Q282" s="236"/>
      <c r="R282" s="236">
        <f t="shared" si="40"/>
        <v>0</v>
      </c>
      <c r="S282" s="236"/>
      <c r="T282" s="236"/>
      <c r="U282" s="236">
        <f t="shared" si="44"/>
        <v>60</v>
      </c>
      <c r="V282" s="236">
        <f t="shared" si="45"/>
        <v>0</v>
      </c>
      <c r="W282" s="236">
        <f t="shared" si="46"/>
        <v>60</v>
      </c>
      <c r="X282" s="236">
        <f t="shared" si="47"/>
        <v>0</v>
      </c>
      <c r="Y282" s="236">
        <f t="shared" si="48"/>
        <v>0</v>
      </c>
    </row>
    <row r="283" spans="2:25" ht="11.25">
      <c r="B283" s="195" t="s">
        <v>123</v>
      </c>
      <c r="C283" s="223" t="s">
        <v>531</v>
      </c>
      <c r="D283" s="152" t="s">
        <v>234</v>
      </c>
      <c r="E283" s="152" t="s">
        <v>78</v>
      </c>
      <c r="F283" s="236">
        <f t="shared" si="41"/>
        <v>60</v>
      </c>
      <c r="G283" s="236"/>
      <c r="H283" s="236">
        <v>60</v>
      </c>
      <c r="I283" s="257"/>
      <c r="J283" s="236"/>
      <c r="K283" s="236">
        <f t="shared" si="42"/>
        <v>0</v>
      </c>
      <c r="L283" s="236"/>
      <c r="M283" s="236">
        <v>0</v>
      </c>
      <c r="N283" s="236"/>
      <c r="O283" s="236"/>
      <c r="P283" s="236">
        <f t="shared" si="43"/>
        <v>0</v>
      </c>
      <c r="Q283" s="236"/>
      <c r="R283" s="236">
        <f>M283/H283*100</f>
        <v>0</v>
      </c>
      <c r="S283" s="236"/>
      <c r="T283" s="236"/>
      <c r="U283" s="236">
        <f t="shared" si="44"/>
        <v>60</v>
      </c>
      <c r="V283" s="236">
        <f t="shared" si="45"/>
        <v>0</v>
      </c>
      <c r="W283" s="236">
        <f t="shared" si="46"/>
        <v>60</v>
      </c>
      <c r="X283" s="236">
        <f t="shared" si="47"/>
        <v>0</v>
      </c>
      <c r="Y283" s="236">
        <f t="shared" si="48"/>
        <v>0</v>
      </c>
    </row>
    <row r="284" spans="2:25" s="192" customFormat="1" ht="11.25">
      <c r="B284" s="224" t="s">
        <v>25</v>
      </c>
      <c r="C284" s="225" t="s">
        <v>17</v>
      </c>
      <c r="D284" s="226"/>
      <c r="E284" s="227"/>
      <c r="F284" s="235">
        <f t="shared" si="41"/>
        <v>2933</v>
      </c>
      <c r="G284" s="235"/>
      <c r="H284" s="235">
        <f>H285</f>
        <v>2933</v>
      </c>
      <c r="I284" s="254"/>
      <c r="J284" s="235"/>
      <c r="K284" s="235">
        <f t="shared" si="42"/>
        <v>134.8</v>
      </c>
      <c r="L284" s="235"/>
      <c r="M284" s="235">
        <f>M285</f>
        <v>134.8</v>
      </c>
      <c r="N284" s="235"/>
      <c r="O284" s="235"/>
      <c r="P284" s="235">
        <f t="shared" si="43"/>
        <v>4.595976815547222</v>
      </c>
      <c r="Q284" s="235"/>
      <c r="R284" s="235">
        <f>M284/H284*100</f>
        <v>4.595976815547222</v>
      </c>
      <c r="S284" s="235"/>
      <c r="T284" s="235"/>
      <c r="U284" s="235">
        <f t="shared" si="44"/>
        <v>2798.2</v>
      </c>
      <c r="V284" s="235">
        <f t="shared" si="45"/>
        <v>0</v>
      </c>
      <c r="W284" s="235">
        <f t="shared" si="46"/>
        <v>2798.2</v>
      </c>
      <c r="X284" s="235">
        <f t="shared" si="47"/>
        <v>0</v>
      </c>
      <c r="Y284" s="235">
        <f t="shared" si="48"/>
        <v>0</v>
      </c>
    </row>
    <row r="285" spans="2:25" ht="22.5">
      <c r="B285" s="228" t="s">
        <v>516</v>
      </c>
      <c r="C285" s="229" t="s">
        <v>18</v>
      </c>
      <c r="D285" s="230"/>
      <c r="E285" s="231"/>
      <c r="F285" s="236">
        <f t="shared" si="41"/>
        <v>2933</v>
      </c>
      <c r="G285" s="236"/>
      <c r="H285" s="236">
        <f>H286</f>
        <v>2933</v>
      </c>
      <c r="I285" s="255"/>
      <c r="J285" s="236"/>
      <c r="K285" s="236">
        <f t="shared" si="42"/>
        <v>134.8</v>
      </c>
      <c r="L285" s="236"/>
      <c r="M285" s="236">
        <f>M286</f>
        <v>134.8</v>
      </c>
      <c r="N285" s="236"/>
      <c r="O285" s="236"/>
      <c r="P285" s="236">
        <f t="shared" si="43"/>
        <v>4.595976815547222</v>
      </c>
      <c r="Q285" s="236"/>
      <c r="R285" s="236">
        <f>M285/H285*100</f>
        <v>4.595976815547222</v>
      </c>
      <c r="S285" s="236"/>
      <c r="T285" s="236"/>
      <c r="U285" s="236">
        <f t="shared" si="44"/>
        <v>2798.2</v>
      </c>
      <c r="V285" s="236">
        <f t="shared" si="45"/>
        <v>0</v>
      </c>
      <c r="W285" s="236">
        <f t="shared" si="46"/>
        <v>2798.2</v>
      </c>
      <c r="X285" s="236">
        <f t="shared" si="47"/>
        <v>0</v>
      </c>
      <c r="Y285" s="236">
        <f t="shared" si="48"/>
        <v>0</v>
      </c>
    </row>
    <row r="286" spans="2:25" ht="11.25">
      <c r="B286" s="194" t="s">
        <v>113</v>
      </c>
      <c r="C286" s="229" t="s">
        <v>18</v>
      </c>
      <c r="D286" s="230" t="s">
        <v>114</v>
      </c>
      <c r="E286" s="231"/>
      <c r="F286" s="236">
        <f t="shared" si="41"/>
        <v>2933</v>
      </c>
      <c r="G286" s="236"/>
      <c r="H286" s="236">
        <f>H287</f>
        <v>2933</v>
      </c>
      <c r="I286" s="255"/>
      <c r="J286" s="236"/>
      <c r="K286" s="236">
        <f t="shared" si="42"/>
        <v>134.8</v>
      </c>
      <c r="L286" s="236"/>
      <c r="M286" s="236">
        <f>M287</f>
        <v>134.8</v>
      </c>
      <c r="N286" s="236"/>
      <c r="O286" s="236"/>
      <c r="P286" s="236">
        <f t="shared" si="43"/>
        <v>4.595976815547222</v>
      </c>
      <c r="Q286" s="236"/>
      <c r="R286" s="236">
        <f>M286/H286*100</f>
        <v>4.595976815547222</v>
      </c>
      <c r="S286" s="236"/>
      <c r="T286" s="236"/>
      <c r="U286" s="236">
        <f t="shared" si="44"/>
        <v>2798.2</v>
      </c>
      <c r="V286" s="236">
        <f t="shared" si="45"/>
        <v>0</v>
      </c>
      <c r="W286" s="236">
        <f t="shared" si="46"/>
        <v>2798.2</v>
      </c>
      <c r="X286" s="236">
        <f t="shared" si="47"/>
        <v>0</v>
      </c>
      <c r="Y286" s="236">
        <f t="shared" si="48"/>
        <v>0</v>
      </c>
    </row>
    <row r="287" spans="2:25" ht="11.25">
      <c r="B287" s="228" t="s">
        <v>298</v>
      </c>
      <c r="C287" s="229" t="s">
        <v>18</v>
      </c>
      <c r="D287" s="229" t="s">
        <v>114</v>
      </c>
      <c r="E287" s="229" t="s">
        <v>297</v>
      </c>
      <c r="F287" s="236">
        <f t="shared" si="41"/>
        <v>2933</v>
      </c>
      <c r="G287" s="240"/>
      <c r="H287" s="240">
        <v>2933</v>
      </c>
      <c r="I287" s="255"/>
      <c r="J287" s="236"/>
      <c r="K287" s="236">
        <f t="shared" si="42"/>
        <v>134.8</v>
      </c>
      <c r="L287" s="236"/>
      <c r="M287" s="236">
        <v>134.8</v>
      </c>
      <c r="N287" s="236"/>
      <c r="O287" s="236"/>
      <c r="P287" s="236">
        <f t="shared" si="43"/>
        <v>4.595976815547222</v>
      </c>
      <c r="Q287" s="236"/>
      <c r="R287" s="236">
        <f>M287/H287*100</f>
        <v>4.595976815547222</v>
      </c>
      <c r="S287" s="236"/>
      <c r="T287" s="236"/>
      <c r="U287" s="236">
        <f t="shared" si="44"/>
        <v>2798.2</v>
      </c>
      <c r="V287" s="236">
        <f t="shared" si="45"/>
        <v>0</v>
      </c>
      <c r="W287" s="236">
        <f t="shared" si="46"/>
        <v>2798.2</v>
      </c>
      <c r="X287" s="236">
        <f t="shared" si="47"/>
        <v>0</v>
      </c>
      <c r="Y287" s="236">
        <f t="shared" si="48"/>
        <v>0</v>
      </c>
    </row>
    <row r="288" ht="11.25">
      <c r="L288" s="233"/>
    </row>
    <row r="289" ht="11.25">
      <c r="L289" s="233"/>
    </row>
    <row r="334" ht="11.25">
      <c r="I334" s="258"/>
    </row>
    <row r="343" spans="6:7" ht="11.25">
      <c r="F343" s="234"/>
      <c r="G343" s="234"/>
    </row>
  </sheetData>
  <sheetProtection/>
  <mergeCells count="10">
    <mergeCell ref="B6:Y6"/>
    <mergeCell ref="B7:F7"/>
    <mergeCell ref="B8:B9"/>
    <mergeCell ref="C8:C9"/>
    <mergeCell ref="D8:D9"/>
    <mergeCell ref="E8:E9"/>
    <mergeCell ref="F8:J8"/>
    <mergeCell ref="K8:O8"/>
    <mergeCell ref="P8:T8"/>
    <mergeCell ref="U8:Y8"/>
  </mergeCells>
  <printOptions/>
  <pageMargins left="0.2" right="0.2" top="0.56" bottom="0.2" header="0.2" footer="0.2"/>
  <pageSetup horizontalDpi="600" verticalDpi="600" orientation="landscape" paperSize="9" scale="36" r:id="rId1"/>
  <rowBreaks count="2" manualBreakCount="2">
    <brk id="102" min="1" max="24" man="1"/>
    <brk id="202" min="1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2:F16"/>
  <sheetViews>
    <sheetView workbookViewId="0" topLeftCell="A1">
      <selection activeCell="I24" sqref="I24"/>
    </sheetView>
  </sheetViews>
  <sheetFormatPr defaultColWidth="9.00390625" defaultRowHeight="12.75"/>
  <cols>
    <col min="1" max="1" width="15.25390625" style="145" customWidth="1"/>
    <col min="2" max="2" width="49.875" style="145" customWidth="1"/>
    <col min="3" max="3" width="12.375" style="145" customWidth="1"/>
    <col min="4" max="4" width="33.375" style="145" customWidth="1"/>
    <col min="5" max="16384" width="9.125" style="145" customWidth="1"/>
  </cols>
  <sheetData>
    <row r="2" ht="15.75">
      <c r="D2" s="146"/>
    </row>
    <row r="3" ht="15.75">
      <c r="D3" s="147" t="s">
        <v>328</v>
      </c>
    </row>
    <row r="4" ht="15">
      <c r="D4" s="148" t="s">
        <v>129</v>
      </c>
    </row>
    <row r="5" ht="15">
      <c r="D5" s="148" t="s">
        <v>241</v>
      </c>
    </row>
    <row r="7" spans="2:6" ht="15.75">
      <c r="B7" s="274" t="s">
        <v>329</v>
      </c>
      <c r="C7" s="274"/>
      <c r="D7" s="274"/>
      <c r="F7" s="150"/>
    </row>
    <row r="8" spans="2:6" ht="15.75">
      <c r="B8" s="274" t="s">
        <v>352</v>
      </c>
      <c r="C8" s="274"/>
      <c r="D8" s="274"/>
      <c r="F8" s="150"/>
    </row>
    <row r="9" spans="2:4" ht="15.75">
      <c r="B9" s="149"/>
      <c r="D9" s="148" t="s">
        <v>330</v>
      </c>
    </row>
    <row r="10" spans="1:6" ht="37.5" customHeight="1">
      <c r="A10" s="151" t="s">
        <v>331</v>
      </c>
      <c r="B10" s="151" t="s">
        <v>332</v>
      </c>
      <c r="C10" s="153" t="s">
        <v>333</v>
      </c>
      <c r="D10" s="151" t="s">
        <v>334</v>
      </c>
      <c r="E10" s="154"/>
      <c r="F10" s="154"/>
    </row>
    <row r="11" spans="1:6" ht="30">
      <c r="A11" s="140">
        <v>42060</v>
      </c>
      <c r="B11" s="155" t="s">
        <v>335</v>
      </c>
      <c r="C11" s="156">
        <v>15</v>
      </c>
      <c r="D11" s="157" t="s">
        <v>351</v>
      </c>
      <c r="E11" s="154"/>
      <c r="F11" s="154"/>
    </row>
    <row r="12" spans="1:4" ht="15.75">
      <c r="A12" s="158" t="s">
        <v>336</v>
      </c>
      <c r="B12" s="159"/>
      <c r="C12" s="160">
        <f>C11</f>
        <v>15</v>
      </c>
      <c r="D12" s="159"/>
    </row>
    <row r="15" spans="1:4" ht="15">
      <c r="A15" s="154"/>
      <c r="B15" s="154"/>
      <c r="C15" s="154"/>
      <c r="D15" s="154"/>
    </row>
    <row r="16" spans="1:4" ht="15">
      <c r="A16" s="154"/>
      <c r="B16" s="154"/>
      <c r="C16" s="154"/>
      <c r="D16" s="154"/>
    </row>
  </sheetData>
  <mergeCells count="2">
    <mergeCell ref="B7:D7"/>
    <mergeCell ref="B8:D8"/>
  </mergeCells>
  <printOptions/>
  <pageMargins left="0.75" right="0.24" top="0.58" bottom="1" header="0.5" footer="0.5"/>
  <pageSetup fitToHeight="1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6">
    <tabColor indexed="10"/>
  </sheetPr>
  <dimension ref="A1:E18"/>
  <sheetViews>
    <sheetView workbookViewId="0" topLeftCell="A1">
      <selection activeCell="I24" sqref="I24"/>
    </sheetView>
  </sheetViews>
  <sheetFormatPr defaultColWidth="9.00390625" defaultRowHeight="12.75"/>
  <cols>
    <col min="1" max="1" width="32.75390625" style="145" customWidth="1"/>
    <col min="2" max="2" width="14.00390625" style="145" customWidth="1"/>
    <col min="3" max="3" width="13.25390625" style="145" customWidth="1"/>
    <col min="4" max="4" width="14.25390625" style="145" customWidth="1"/>
    <col min="5" max="5" width="16.375" style="145" customWidth="1"/>
    <col min="6" max="16384" width="9.125" style="145" customWidth="1"/>
  </cols>
  <sheetData>
    <row r="1" spans="1:3" ht="15.75">
      <c r="A1" s="161"/>
      <c r="B1" s="161"/>
      <c r="C1" s="162"/>
    </row>
    <row r="2" spans="1:5" ht="15.75">
      <c r="A2" s="162"/>
      <c r="C2" s="162"/>
      <c r="E2" s="147" t="s">
        <v>337</v>
      </c>
    </row>
    <row r="3" spans="1:5" ht="15">
      <c r="A3" s="162"/>
      <c r="C3" s="162"/>
      <c r="E3" s="148" t="s">
        <v>129</v>
      </c>
    </row>
    <row r="4" spans="1:5" ht="15">
      <c r="A4" s="162"/>
      <c r="C4" s="162"/>
      <c r="E4" s="148" t="s">
        <v>241</v>
      </c>
    </row>
    <row r="5" ht="15">
      <c r="A5" s="148"/>
    </row>
    <row r="6" spans="1:5" ht="31.5" customHeight="1">
      <c r="A6" s="275" t="s">
        <v>353</v>
      </c>
      <c r="B6" s="275"/>
      <c r="C6" s="275"/>
      <c r="D6" s="275"/>
      <c r="E6" s="275"/>
    </row>
    <row r="8" spans="1:5" ht="15">
      <c r="A8" s="163"/>
      <c r="B8" s="163"/>
      <c r="C8" s="163"/>
      <c r="D8" s="163"/>
      <c r="E8" s="163"/>
    </row>
    <row r="9" spans="1:5" ht="46.5" customHeight="1">
      <c r="A9" s="164" t="s">
        <v>456</v>
      </c>
      <c r="B9" s="164" t="s">
        <v>237</v>
      </c>
      <c r="C9" s="164" t="s">
        <v>238</v>
      </c>
      <c r="D9" s="164" t="s">
        <v>239</v>
      </c>
      <c r="E9" s="164" t="s">
        <v>338</v>
      </c>
    </row>
    <row r="10" spans="1:5" ht="15">
      <c r="A10" s="159" t="s">
        <v>339</v>
      </c>
      <c r="B10" s="165"/>
      <c r="C10" s="156"/>
      <c r="D10" s="156"/>
      <c r="E10" s="156"/>
    </row>
    <row r="11" spans="1:5" ht="15">
      <c r="A11" s="159" t="s">
        <v>340</v>
      </c>
      <c r="B11" s="166">
        <v>281.5</v>
      </c>
      <c r="C11" s="156">
        <v>70.2</v>
      </c>
      <c r="D11" s="156">
        <f aca="true" t="shared" si="0" ref="D11:D18">C11/B11*100</f>
        <v>24.937833037300177</v>
      </c>
      <c r="E11" s="156">
        <f>B11-C11</f>
        <v>211.3</v>
      </c>
    </row>
    <row r="12" spans="1:5" ht="15">
      <c r="A12" s="159" t="s">
        <v>341</v>
      </c>
      <c r="B12" s="166">
        <v>447.1</v>
      </c>
      <c r="C12" s="156">
        <v>111.7</v>
      </c>
      <c r="D12" s="156">
        <f t="shared" si="0"/>
        <v>24.983225229255197</v>
      </c>
      <c r="E12" s="156">
        <f aca="true" t="shared" si="1" ref="E12:E18">B12-C12</f>
        <v>335.40000000000003</v>
      </c>
    </row>
    <row r="13" spans="1:5" ht="15">
      <c r="A13" s="159" t="s">
        <v>342</v>
      </c>
      <c r="B13" s="166">
        <v>347.6</v>
      </c>
      <c r="C13" s="156">
        <v>86.8</v>
      </c>
      <c r="D13" s="156">
        <f t="shared" si="0"/>
        <v>24.971231300345224</v>
      </c>
      <c r="E13" s="156">
        <f t="shared" si="1"/>
        <v>260.8</v>
      </c>
    </row>
    <row r="14" spans="1:5" ht="15">
      <c r="A14" s="159" t="s">
        <v>343</v>
      </c>
      <c r="B14" s="166">
        <v>715</v>
      </c>
      <c r="C14" s="156">
        <v>178.8</v>
      </c>
      <c r="D14" s="156">
        <f t="shared" si="0"/>
        <v>25.00699300699301</v>
      </c>
      <c r="E14" s="156">
        <f t="shared" si="1"/>
        <v>536.2</v>
      </c>
    </row>
    <row r="15" spans="1:5" ht="15">
      <c r="A15" s="159" t="s">
        <v>344</v>
      </c>
      <c r="B15" s="166">
        <v>545.2</v>
      </c>
      <c r="C15" s="156">
        <v>136</v>
      </c>
      <c r="D15" s="156">
        <f t="shared" si="0"/>
        <v>24.94497432134996</v>
      </c>
      <c r="E15" s="156">
        <f t="shared" si="1"/>
        <v>409.20000000000005</v>
      </c>
    </row>
    <row r="16" spans="1:5" ht="15">
      <c r="A16" s="159" t="s">
        <v>345</v>
      </c>
      <c r="B16" s="166">
        <v>453.3</v>
      </c>
      <c r="C16" s="156">
        <v>113.4</v>
      </c>
      <c r="D16" s="156">
        <f t="shared" si="0"/>
        <v>25.01654533421575</v>
      </c>
      <c r="E16" s="156">
        <f t="shared" si="1"/>
        <v>339.9</v>
      </c>
    </row>
    <row r="17" spans="1:5" ht="15">
      <c r="A17" s="159" t="s">
        <v>346</v>
      </c>
      <c r="B17" s="166">
        <v>523.7</v>
      </c>
      <c r="C17" s="156">
        <v>130.8</v>
      </c>
      <c r="D17" s="156">
        <f t="shared" si="0"/>
        <v>24.97613137292343</v>
      </c>
      <c r="E17" s="156">
        <f t="shared" si="1"/>
        <v>392.90000000000003</v>
      </c>
    </row>
    <row r="18" spans="1:5" s="150" customFormat="1" ht="15.75">
      <c r="A18" s="167" t="s">
        <v>347</v>
      </c>
      <c r="B18" s="151">
        <f>B10+B11+B12+B13+B14+B15+B16+B17</f>
        <v>3313.4000000000005</v>
      </c>
      <c r="C18" s="168">
        <f>C10+C11+C12+C13+C14+C15+C16+C17</f>
        <v>827.7</v>
      </c>
      <c r="D18" s="168">
        <f t="shared" si="0"/>
        <v>24.98038268847709</v>
      </c>
      <c r="E18" s="168">
        <f t="shared" si="1"/>
        <v>2485.7000000000007</v>
      </c>
    </row>
  </sheetData>
  <mergeCells count="1">
    <mergeCell ref="A6:E6"/>
  </mergeCells>
  <printOptions/>
  <pageMargins left="0.75" right="0.38" top="0.5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9">
    <tabColor indexed="10"/>
  </sheetPr>
  <dimension ref="A2:E18"/>
  <sheetViews>
    <sheetView tabSelected="1" workbookViewId="0" topLeftCell="A1">
      <selection activeCell="E28" sqref="E28"/>
    </sheetView>
  </sheetViews>
  <sheetFormatPr defaultColWidth="9.00390625" defaultRowHeight="12.75"/>
  <cols>
    <col min="1" max="1" width="31.875" style="145" customWidth="1"/>
    <col min="2" max="2" width="14.25390625" style="145" customWidth="1"/>
    <col min="3" max="3" width="13.375" style="145" customWidth="1"/>
    <col min="4" max="4" width="14.625" style="145" customWidth="1"/>
    <col min="5" max="5" width="16.25390625" style="145" customWidth="1"/>
    <col min="6" max="16384" width="9.125" style="145" customWidth="1"/>
  </cols>
  <sheetData>
    <row r="2" spans="3:5" ht="15.75">
      <c r="C2" s="162"/>
      <c r="E2" s="146" t="s">
        <v>348</v>
      </c>
    </row>
    <row r="3" spans="1:5" ht="15">
      <c r="A3" s="148"/>
      <c r="C3" s="162"/>
      <c r="E3" s="148" t="s">
        <v>129</v>
      </c>
    </row>
    <row r="4" spans="1:5" ht="15">
      <c r="A4" s="148"/>
      <c r="C4" s="162"/>
      <c r="E4" s="148" t="s">
        <v>241</v>
      </c>
    </row>
    <row r="5" ht="15">
      <c r="A5" s="148"/>
    </row>
    <row r="6" spans="1:5" ht="15.75">
      <c r="A6" s="277" t="s">
        <v>350</v>
      </c>
      <c r="B6" s="277"/>
      <c r="C6" s="277"/>
      <c r="D6" s="277"/>
      <c r="E6" s="277"/>
    </row>
    <row r="7" spans="1:5" ht="15.75">
      <c r="A7" s="277" t="s">
        <v>354</v>
      </c>
      <c r="B7" s="277"/>
      <c r="C7" s="277"/>
      <c r="D7" s="277"/>
      <c r="E7" s="277"/>
    </row>
    <row r="8" spans="1:2" ht="15">
      <c r="A8" s="276"/>
      <c r="B8" s="276"/>
    </row>
    <row r="9" spans="1:5" ht="46.5" customHeight="1">
      <c r="A9" s="164" t="s">
        <v>349</v>
      </c>
      <c r="B9" s="164" t="s">
        <v>237</v>
      </c>
      <c r="C9" s="164" t="s">
        <v>238</v>
      </c>
      <c r="D9" s="164" t="s">
        <v>239</v>
      </c>
      <c r="E9" s="164" t="s">
        <v>338</v>
      </c>
    </row>
    <row r="10" spans="1:5" ht="15">
      <c r="A10" s="159" t="s">
        <v>339</v>
      </c>
      <c r="B10" s="170">
        <v>310.3</v>
      </c>
      <c r="C10" s="170">
        <v>69.6</v>
      </c>
      <c r="D10" s="171">
        <f aca="true" t="shared" si="0" ref="D10:D18">C10/B10*100</f>
        <v>22.42990654205607</v>
      </c>
      <c r="E10" s="171">
        <f aca="true" t="shared" si="1" ref="E10:E18">B10-C10</f>
        <v>240.70000000000002</v>
      </c>
    </row>
    <row r="11" spans="1:5" ht="15">
      <c r="A11" s="159" t="s">
        <v>340</v>
      </c>
      <c r="B11" s="170">
        <v>28.5</v>
      </c>
      <c r="C11" s="170">
        <v>6.3</v>
      </c>
      <c r="D11" s="171">
        <f t="shared" si="0"/>
        <v>22.105263157894736</v>
      </c>
      <c r="E11" s="171">
        <f t="shared" si="1"/>
        <v>22.2</v>
      </c>
    </row>
    <row r="12" spans="1:5" ht="15">
      <c r="A12" s="159" t="s">
        <v>341</v>
      </c>
      <c r="B12" s="170">
        <v>65.5</v>
      </c>
      <c r="C12" s="170">
        <v>14.7</v>
      </c>
      <c r="D12" s="171">
        <f t="shared" si="0"/>
        <v>22.44274809160305</v>
      </c>
      <c r="E12" s="171">
        <f t="shared" si="1"/>
        <v>50.8</v>
      </c>
    </row>
    <row r="13" spans="1:5" ht="15">
      <c r="A13" s="169" t="s">
        <v>342</v>
      </c>
      <c r="B13" s="170">
        <v>47</v>
      </c>
      <c r="C13" s="170">
        <v>10.5</v>
      </c>
      <c r="D13" s="171">
        <f t="shared" si="0"/>
        <v>22.340425531914892</v>
      </c>
      <c r="E13" s="171">
        <f t="shared" si="1"/>
        <v>36.5</v>
      </c>
    </row>
    <row r="14" spans="1:5" ht="15">
      <c r="A14" s="159" t="s">
        <v>343</v>
      </c>
      <c r="B14" s="170">
        <v>95.6</v>
      </c>
      <c r="C14" s="170">
        <v>21.6</v>
      </c>
      <c r="D14" s="171">
        <f t="shared" si="0"/>
        <v>22.59414225941423</v>
      </c>
      <c r="E14" s="171">
        <f t="shared" si="1"/>
        <v>74</v>
      </c>
    </row>
    <row r="15" spans="1:5" ht="15">
      <c r="A15" s="159" t="s">
        <v>344</v>
      </c>
      <c r="B15" s="170">
        <v>69</v>
      </c>
      <c r="C15" s="170">
        <v>15.6</v>
      </c>
      <c r="D15" s="171">
        <f t="shared" si="0"/>
        <v>22.608695652173914</v>
      </c>
      <c r="E15" s="171">
        <f t="shared" si="1"/>
        <v>53.4</v>
      </c>
    </row>
    <row r="16" spans="1:5" ht="15">
      <c r="A16" s="159" t="s">
        <v>345</v>
      </c>
      <c r="B16" s="170">
        <v>38.4</v>
      </c>
      <c r="C16" s="170">
        <v>8.7</v>
      </c>
      <c r="D16" s="171">
        <f t="shared" si="0"/>
        <v>22.65625</v>
      </c>
      <c r="E16" s="171">
        <f t="shared" si="1"/>
        <v>29.7</v>
      </c>
    </row>
    <row r="17" spans="1:5" ht="15">
      <c r="A17" s="159" t="s">
        <v>346</v>
      </c>
      <c r="B17" s="170">
        <v>58.3</v>
      </c>
      <c r="C17" s="170">
        <v>13.2</v>
      </c>
      <c r="D17" s="171">
        <f t="shared" si="0"/>
        <v>22.641509433962266</v>
      </c>
      <c r="E17" s="171">
        <f t="shared" si="1"/>
        <v>45.099999999999994</v>
      </c>
    </row>
    <row r="18" spans="1:5" s="150" customFormat="1" ht="15.75">
      <c r="A18" s="167" t="s">
        <v>347</v>
      </c>
      <c r="B18" s="172">
        <f>B10+B11+B12+B13+B14+B15+B16+B17</f>
        <v>712.5999999999999</v>
      </c>
      <c r="C18" s="172">
        <f>C10+C11+C12+C13+C14+C15+C16+C17</f>
        <v>160.19999999999996</v>
      </c>
      <c r="D18" s="173">
        <f t="shared" si="0"/>
        <v>22.481055290485543</v>
      </c>
      <c r="E18" s="173">
        <f t="shared" si="1"/>
        <v>552.4</v>
      </c>
    </row>
  </sheetData>
  <mergeCells count="3">
    <mergeCell ref="A8:B8"/>
    <mergeCell ref="A6:E6"/>
    <mergeCell ref="A7:E7"/>
  </mergeCells>
  <printOptions/>
  <pageMargins left="0.9" right="0.2" top="0.3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</dc:creator>
  <cp:keywords/>
  <dc:description/>
  <cp:lastModifiedBy>Admin</cp:lastModifiedBy>
  <cp:lastPrinted>2015-06-23T09:50:58Z</cp:lastPrinted>
  <dcterms:created xsi:type="dcterms:W3CDTF">2005-12-07T07:18:17Z</dcterms:created>
  <dcterms:modified xsi:type="dcterms:W3CDTF">2015-06-23T09:51:27Z</dcterms:modified>
  <cp:category/>
  <cp:version/>
  <cp:contentType/>
  <cp:contentStatus/>
</cp:coreProperties>
</file>